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D:\Job\2019 - xx_DeFAF\2021 FB Ökonomie\2024-2026 MLLEV_SH PROJEKT_XXXXXXXXXXXX\OUTPUT-Kapitalwert-FINAL\"/>
    </mc:Choice>
  </mc:AlternateContent>
  <xr:revisionPtr revIDLastSave="0" documentId="13_ncr:1_{51A838B1-6CD7-45F5-9C51-E02D6D6C8364}" xr6:coauthVersionLast="47" xr6:coauthVersionMax="47" xr10:uidLastSave="{00000000-0000-0000-0000-000000000000}"/>
  <bookViews>
    <workbookView xWindow="28680" yWindow="-120" windowWidth="29040" windowHeight="15720" tabRatio="730" xr2:uid="{00000000-000D-0000-FFFF-FFFF00000000}"/>
  </bookViews>
  <sheets>
    <sheet name="Kapitalwert+Annuität" sheetId="28" r:id="rId1"/>
    <sheet name="Kirchkoppel" sheetId="29" r:id="rId2"/>
    <sheet name="Kürbis+Knoblauch-Erlöse" sheetId="26" r:id="rId3"/>
    <sheet name="Januar" sheetId="1" state="hidden" r:id="rId4"/>
    <sheet name="Februar" sheetId="9" state="hidden" r:id="rId5"/>
    <sheet name="März" sheetId="10" state="hidden" r:id="rId6"/>
    <sheet name="April" sheetId="11" state="hidden" r:id="rId7"/>
    <sheet name="Mai" sheetId="12" state="hidden" r:id="rId8"/>
    <sheet name="Juni" sheetId="13" state="hidden" r:id="rId9"/>
    <sheet name="Juli" sheetId="14" state="hidden" r:id="rId10"/>
    <sheet name="August" sheetId="15" state="hidden" r:id="rId11"/>
    <sheet name="September" sheetId="16" state="hidden" r:id="rId12"/>
    <sheet name="Oktober" sheetId="17" state="hidden" r:id="rId13"/>
    <sheet name="November" sheetId="18" state="hidden" r:id="rId14"/>
    <sheet name="Dezember" sheetId="19" state="hidden" r:id="rId15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66" i="29" l="1"/>
  <c r="D66" i="29"/>
  <c r="C66" i="29"/>
  <c r="B66" i="29"/>
  <c r="S20" i="29"/>
  <c r="J19" i="29"/>
  <c r="N19" i="29" s="1"/>
  <c r="S58" i="29"/>
  <c r="S57" i="29"/>
  <c r="S55" i="29"/>
  <c r="M54" i="29"/>
  <c r="N54" i="29"/>
  <c r="S53" i="29"/>
  <c r="M53" i="29"/>
  <c r="N53" i="29"/>
  <c r="V63" i="29"/>
  <c r="V62" i="29"/>
  <c r="C17" i="28" s="1"/>
  <c r="H45" i="26"/>
  <c r="H44" i="26"/>
  <c r="H43" i="26"/>
  <c r="H20" i="26"/>
  <c r="H19" i="26"/>
  <c r="H18" i="26"/>
  <c r="H17" i="26"/>
  <c r="H16" i="26"/>
  <c r="H15" i="26"/>
  <c r="H14" i="26"/>
  <c r="H13" i="26"/>
  <c r="F7" i="26"/>
  <c r="F39" i="26"/>
  <c r="N64" i="29"/>
  <c r="N65" i="29"/>
  <c r="N63" i="29"/>
  <c r="M64" i="29"/>
  <c r="M63" i="29"/>
  <c r="M65" i="29"/>
  <c r="M62" i="29"/>
  <c r="N62" i="29"/>
  <c r="M52" i="29"/>
  <c r="N52" i="29"/>
  <c r="S61" i="29"/>
  <c r="M61" i="29"/>
  <c r="N61" i="29"/>
  <c r="N59" i="29"/>
  <c r="M59" i="29"/>
  <c r="F40" i="26"/>
  <c r="D40" i="26"/>
  <c r="D39" i="26"/>
  <c r="D35" i="26"/>
  <c r="D31" i="26"/>
  <c r="D30" i="26"/>
  <c r="D25" i="26"/>
  <c r="D24" i="26"/>
  <c r="D20" i="26"/>
  <c r="D19" i="26"/>
  <c r="D18" i="26"/>
  <c r="D14" i="26"/>
  <c r="D13" i="26"/>
  <c r="D12" i="26"/>
  <c r="D11" i="26"/>
  <c r="D4" i="26"/>
  <c r="D5" i="26"/>
  <c r="D6" i="26"/>
  <c r="D3" i="26"/>
  <c r="F8" i="26"/>
  <c r="D7" i="26"/>
  <c r="M57" i="29"/>
  <c r="N57" i="29"/>
  <c r="M58" i="29"/>
  <c r="N58" i="29"/>
  <c r="M55" i="29"/>
  <c r="N55" i="29"/>
  <c r="S49" i="29"/>
  <c r="M49" i="29"/>
  <c r="N49" i="29"/>
  <c r="M50" i="29"/>
  <c r="N50" i="29"/>
  <c r="M48" i="29"/>
  <c r="N48" i="29"/>
  <c r="M51" i="29"/>
  <c r="N51" i="29"/>
  <c r="M47" i="29"/>
  <c r="N47" i="29"/>
  <c r="M31" i="29"/>
  <c r="N31" i="29"/>
  <c r="M28" i="29"/>
  <c r="N28" i="29"/>
  <c r="M29" i="29"/>
  <c r="N29" i="29"/>
  <c r="M30" i="29"/>
  <c r="N30" i="29"/>
  <c r="M25" i="29"/>
  <c r="N25" i="29"/>
  <c r="M26" i="29"/>
  <c r="N26" i="29"/>
  <c r="M27" i="29"/>
  <c r="N27" i="29"/>
  <c r="M24" i="29"/>
  <c r="N24" i="29"/>
  <c r="M40" i="29"/>
  <c r="N40" i="29"/>
  <c r="M23" i="29"/>
  <c r="N23" i="29"/>
  <c r="S46" i="29"/>
  <c r="S45" i="29"/>
  <c r="M46" i="29"/>
  <c r="N46" i="29"/>
  <c r="S44" i="29"/>
  <c r="S43" i="29"/>
  <c r="S41" i="29"/>
  <c r="S42" i="29"/>
  <c r="S39" i="29"/>
  <c r="S38" i="29"/>
  <c r="S37" i="29"/>
  <c r="S35" i="29"/>
  <c r="M34" i="29"/>
  <c r="N34" i="29"/>
  <c r="M35" i="29"/>
  <c r="N35" i="29"/>
  <c r="M36" i="29"/>
  <c r="N36" i="29"/>
  <c r="M37" i="29"/>
  <c r="N37" i="29"/>
  <c r="M38" i="29"/>
  <c r="N38" i="29"/>
  <c r="M39" i="29"/>
  <c r="N39" i="29"/>
  <c r="M41" i="29"/>
  <c r="N41" i="29"/>
  <c r="M42" i="29"/>
  <c r="N42" i="29"/>
  <c r="M43" i="29"/>
  <c r="N43" i="29"/>
  <c r="M44" i="29"/>
  <c r="N44" i="29"/>
  <c r="M45" i="29"/>
  <c r="N45" i="29"/>
  <c r="M32" i="29"/>
  <c r="N32" i="29"/>
  <c r="M22" i="29"/>
  <c r="N22" i="29"/>
  <c r="N21" i="29"/>
  <c r="M21" i="29"/>
  <c r="N16" i="29"/>
  <c r="M16" i="29"/>
  <c r="F13" i="28"/>
  <c r="N60" i="29"/>
  <c r="M60" i="29"/>
  <c r="N33" i="29"/>
  <c r="M33" i="29"/>
  <c r="N20" i="29"/>
  <c r="M20" i="29"/>
  <c r="M19" i="29"/>
  <c r="N18" i="29"/>
  <c r="M18" i="29"/>
  <c r="N17" i="29"/>
  <c r="M17" i="29"/>
  <c r="N15" i="29"/>
  <c r="M15" i="29"/>
  <c r="N14" i="29"/>
  <c r="M14" i="29"/>
  <c r="N13" i="29"/>
  <c r="M13" i="29"/>
  <c r="N12" i="29"/>
  <c r="M12" i="29"/>
  <c r="F17" i="28" l="1"/>
  <c r="C18" i="28"/>
  <c r="E66" i="29" l="1"/>
  <c r="D17" i="28" s="1"/>
  <c r="E17" i="28" s="1"/>
  <c r="G17" i="28" s="1"/>
  <c r="D18" i="28" l="1"/>
  <c r="E18" i="28" l="1"/>
  <c r="G18" i="28" l="1"/>
  <c r="G19" i="28"/>
  <c r="AB45" i="17" l="1"/>
  <c r="AC45" i="10"/>
  <c r="AD45" i="10"/>
  <c r="AE45" i="10"/>
  <c r="AC45" i="11"/>
  <c r="AD45" i="11"/>
  <c r="AC45" i="12"/>
  <c r="AD45" i="12"/>
  <c r="AE45" i="12"/>
  <c r="AC45" i="13"/>
  <c r="AD45" i="13"/>
  <c r="AC45" i="14"/>
  <c r="AD45" i="14"/>
  <c r="AE45" i="14"/>
  <c r="AC45" i="15"/>
  <c r="AD45" i="15"/>
  <c r="AE45" i="15"/>
  <c r="AC45" i="16"/>
  <c r="AD45" i="16"/>
  <c r="AC45" i="17"/>
  <c r="AD45" i="17"/>
  <c r="AE45" i="17"/>
  <c r="AC45" i="18"/>
  <c r="AD45" i="18"/>
  <c r="AG6" i="19"/>
  <c r="AG29" i="19"/>
  <c r="AG34" i="19"/>
  <c r="AG37" i="19"/>
  <c r="AG40" i="19"/>
  <c r="AG44" i="19"/>
  <c r="AC45" i="19"/>
  <c r="AD45" i="19"/>
  <c r="AE45" i="19"/>
  <c r="AF45" i="19"/>
  <c r="AB45" i="19"/>
  <c r="AG6" i="10"/>
  <c r="B45" i="19"/>
  <c r="C45" i="19"/>
  <c r="D45" i="19"/>
  <c r="E45" i="19"/>
  <c r="F45" i="19"/>
  <c r="G45" i="19"/>
  <c r="H45" i="19"/>
  <c r="I45" i="19"/>
  <c r="J45" i="19"/>
  <c r="K45" i="19"/>
  <c r="L45" i="19"/>
  <c r="M45" i="19"/>
  <c r="N45" i="19"/>
  <c r="O45" i="19"/>
  <c r="P45" i="19"/>
  <c r="Q45" i="19"/>
  <c r="R45" i="19"/>
  <c r="S45" i="19"/>
  <c r="T45" i="19"/>
  <c r="U45" i="19"/>
  <c r="V45" i="19"/>
  <c r="W45" i="19"/>
  <c r="X45" i="19"/>
  <c r="Y45" i="19"/>
  <c r="Z45" i="19"/>
  <c r="AA45" i="19"/>
  <c r="AG24" i="19"/>
  <c r="AG19" i="19"/>
  <c r="AG14" i="19"/>
  <c r="AG10" i="19"/>
  <c r="B45" i="18"/>
  <c r="C45" i="18"/>
  <c r="D45" i="18"/>
  <c r="E45" i="18"/>
  <c r="F45" i="18"/>
  <c r="G45" i="18"/>
  <c r="H45" i="18"/>
  <c r="I45" i="18"/>
  <c r="J45" i="18"/>
  <c r="K45" i="18"/>
  <c r="L45" i="18"/>
  <c r="M45" i="18"/>
  <c r="N45" i="18"/>
  <c r="O45" i="18"/>
  <c r="P45" i="18"/>
  <c r="Q45" i="18"/>
  <c r="R45" i="18"/>
  <c r="S45" i="18"/>
  <c r="T45" i="18"/>
  <c r="U45" i="18"/>
  <c r="V45" i="18"/>
  <c r="W45" i="18"/>
  <c r="X45" i="18"/>
  <c r="Y45" i="18"/>
  <c r="Z45" i="18"/>
  <c r="AA45" i="18"/>
  <c r="AB45" i="18"/>
  <c r="AE45" i="18"/>
  <c r="AF44" i="18"/>
  <c r="AF40" i="18"/>
  <c r="AF37" i="18"/>
  <c r="AF34" i="18"/>
  <c r="AF29" i="18"/>
  <c r="AF24" i="18"/>
  <c r="AF19" i="18"/>
  <c r="AF14" i="18"/>
  <c r="AF10" i="18"/>
  <c r="AF6" i="18"/>
  <c r="B45" i="17"/>
  <c r="C45" i="17"/>
  <c r="D45" i="17"/>
  <c r="E45" i="17"/>
  <c r="F45" i="17"/>
  <c r="G45" i="17"/>
  <c r="H45" i="17"/>
  <c r="I45" i="17"/>
  <c r="J45" i="17"/>
  <c r="K45" i="17"/>
  <c r="L45" i="17"/>
  <c r="M45" i="17"/>
  <c r="N45" i="17"/>
  <c r="O45" i="17"/>
  <c r="P45" i="17"/>
  <c r="Q45" i="17"/>
  <c r="R45" i="17"/>
  <c r="S45" i="17"/>
  <c r="T45" i="17"/>
  <c r="U45" i="17"/>
  <c r="V45" i="17"/>
  <c r="W45" i="17"/>
  <c r="X45" i="17"/>
  <c r="Y45" i="17"/>
  <c r="Z45" i="17"/>
  <c r="AA45" i="17"/>
  <c r="AF45" i="17"/>
  <c r="AG44" i="17"/>
  <c r="AG40" i="17"/>
  <c r="AG37" i="17"/>
  <c r="AG34" i="17"/>
  <c r="AG29" i="17"/>
  <c r="AG24" i="17"/>
  <c r="AG19" i="17"/>
  <c r="AG14" i="17"/>
  <c r="AG10" i="17"/>
  <c r="AG6" i="17"/>
  <c r="B45" i="16"/>
  <c r="C45" i="16"/>
  <c r="D45" i="16"/>
  <c r="E45" i="16"/>
  <c r="F45" i="16"/>
  <c r="G45" i="16"/>
  <c r="H45" i="16"/>
  <c r="I45" i="16"/>
  <c r="J45" i="16"/>
  <c r="K45" i="16"/>
  <c r="L45" i="16"/>
  <c r="M45" i="16"/>
  <c r="N45" i="16"/>
  <c r="O45" i="16"/>
  <c r="P45" i="16"/>
  <c r="Q45" i="16"/>
  <c r="R45" i="16"/>
  <c r="S45" i="16"/>
  <c r="T45" i="16"/>
  <c r="U45" i="16"/>
  <c r="V45" i="16"/>
  <c r="W45" i="16"/>
  <c r="X45" i="16"/>
  <c r="Y45" i="16"/>
  <c r="Z45" i="16"/>
  <c r="AA45" i="16"/>
  <c r="AB45" i="16"/>
  <c r="AE45" i="16"/>
  <c r="AF44" i="16"/>
  <c r="AF40" i="16"/>
  <c r="AF37" i="16"/>
  <c r="AF34" i="16"/>
  <c r="AF29" i="16"/>
  <c r="AF24" i="16"/>
  <c r="AF19" i="16"/>
  <c r="AF14" i="16"/>
  <c r="AF10" i="16"/>
  <c r="AF6" i="16"/>
  <c r="B45" i="15"/>
  <c r="C45" i="15"/>
  <c r="D45" i="15"/>
  <c r="E45" i="15"/>
  <c r="F45" i="15"/>
  <c r="G45" i="15"/>
  <c r="H45" i="15"/>
  <c r="I45" i="15"/>
  <c r="J45" i="15"/>
  <c r="K45" i="15"/>
  <c r="L45" i="15"/>
  <c r="M45" i="15"/>
  <c r="N45" i="15"/>
  <c r="O45" i="15"/>
  <c r="P45" i="15"/>
  <c r="Q45" i="15"/>
  <c r="R45" i="15"/>
  <c r="S45" i="15"/>
  <c r="T45" i="15"/>
  <c r="U45" i="15"/>
  <c r="V45" i="15"/>
  <c r="W45" i="15"/>
  <c r="X45" i="15"/>
  <c r="Y45" i="15"/>
  <c r="Z45" i="15"/>
  <c r="AA45" i="15"/>
  <c r="AB45" i="15"/>
  <c r="AF45" i="15"/>
  <c r="AG44" i="15"/>
  <c r="AG40" i="15"/>
  <c r="AG37" i="15"/>
  <c r="AG34" i="15"/>
  <c r="AG29" i="15"/>
  <c r="AG24" i="15"/>
  <c r="AG19" i="15"/>
  <c r="AG14" i="15"/>
  <c r="AG10" i="15"/>
  <c r="AG6" i="15"/>
  <c r="B45" i="14"/>
  <c r="C45" i="14"/>
  <c r="D45" i="14"/>
  <c r="E45" i="14"/>
  <c r="F45" i="14"/>
  <c r="G45" i="14"/>
  <c r="H45" i="14"/>
  <c r="I45" i="14"/>
  <c r="J45" i="14"/>
  <c r="K45" i="14"/>
  <c r="L45" i="14"/>
  <c r="M45" i="14"/>
  <c r="N45" i="14"/>
  <c r="O45" i="14"/>
  <c r="P45" i="14"/>
  <c r="Q45" i="14"/>
  <c r="R45" i="14"/>
  <c r="S45" i="14"/>
  <c r="T45" i="14"/>
  <c r="U45" i="14"/>
  <c r="V45" i="14"/>
  <c r="W45" i="14"/>
  <c r="X45" i="14"/>
  <c r="Y45" i="14"/>
  <c r="Z45" i="14"/>
  <c r="AA45" i="14"/>
  <c r="AB45" i="14"/>
  <c r="AF45" i="14"/>
  <c r="AG44" i="14"/>
  <c r="AG40" i="14"/>
  <c r="AG37" i="14"/>
  <c r="AG34" i="14"/>
  <c r="AG29" i="14"/>
  <c r="AG24" i="14"/>
  <c r="AG19" i="14"/>
  <c r="AG14" i="14"/>
  <c r="AG10" i="14"/>
  <c r="AG6" i="14"/>
  <c r="B45" i="13"/>
  <c r="C45" i="13"/>
  <c r="D45" i="13"/>
  <c r="E45" i="13"/>
  <c r="F45" i="13"/>
  <c r="G45" i="13"/>
  <c r="H45" i="13"/>
  <c r="I45" i="13"/>
  <c r="J45" i="13"/>
  <c r="K45" i="13"/>
  <c r="L45" i="13"/>
  <c r="M45" i="13"/>
  <c r="N45" i="13"/>
  <c r="O45" i="13"/>
  <c r="P45" i="13"/>
  <c r="Q45" i="13"/>
  <c r="R45" i="13"/>
  <c r="S45" i="13"/>
  <c r="T45" i="13"/>
  <c r="U45" i="13"/>
  <c r="V45" i="13"/>
  <c r="W45" i="13"/>
  <c r="X45" i="13"/>
  <c r="Y45" i="13"/>
  <c r="Z45" i="13"/>
  <c r="AA45" i="13"/>
  <c r="AB45" i="13"/>
  <c r="AE45" i="13"/>
  <c r="AF44" i="13"/>
  <c r="AF40" i="13"/>
  <c r="AF37" i="13"/>
  <c r="AF34" i="13"/>
  <c r="AF29" i="13"/>
  <c r="AF24" i="13"/>
  <c r="AF19" i="13"/>
  <c r="AF14" i="13"/>
  <c r="AF10" i="13"/>
  <c r="AF6" i="13"/>
  <c r="B45" i="12"/>
  <c r="C45" i="12"/>
  <c r="D45" i="12"/>
  <c r="E45" i="12"/>
  <c r="F45" i="12"/>
  <c r="G45" i="12"/>
  <c r="H45" i="12"/>
  <c r="I45" i="12"/>
  <c r="J45" i="12"/>
  <c r="K45" i="12"/>
  <c r="L45" i="12"/>
  <c r="M45" i="12"/>
  <c r="N45" i="12"/>
  <c r="O45" i="12"/>
  <c r="P45" i="12"/>
  <c r="Q45" i="12"/>
  <c r="R45" i="12"/>
  <c r="S45" i="12"/>
  <c r="T45" i="12"/>
  <c r="U45" i="12"/>
  <c r="V45" i="12"/>
  <c r="W45" i="12"/>
  <c r="X45" i="12"/>
  <c r="Y45" i="12"/>
  <c r="Z45" i="12"/>
  <c r="AA45" i="12"/>
  <c r="AB45" i="12"/>
  <c r="AF45" i="12"/>
  <c r="AG44" i="12"/>
  <c r="AG40" i="12"/>
  <c r="AG37" i="12"/>
  <c r="AG34" i="12"/>
  <c r="AG29" i="12"/>
  <c r="AG24" i="12"/>
  <c r="AG19" i="12"/>
  <c r="AG14" i="12"/>
  <c r="AG10" i="12"/>
  <c r="AG6" i="12"/>
  <c r="B45" i="11"/>
  <c r="AF45" i="11" s="1"/>
  <c r="C45" i="11"/>
  <c r="D45" i="11"/>
  <c r="E45" i="11"/>
  <c r="F45" i="11"/>
  <c r="G45" i="11"/>
  <c r="H45" i="11"/>
  <c r="I45" i="11"/>
  <c r="J45" i="11"/>
  <c r="K45" i="11"/>
  <c r="L45" i="11"/>
  <c r="M45" i="11"/>
  <c r="N45" i="11"/>
  <c r="O45" i="11"/>
  <c r="P45" i="11"/>
  <c r="Q45" i="11"/>
  <c r="R45" i="11"/>
  <c r="S45" i="11"/>
  <c r="T45" i="11"/>
  <c r="U45" i="11"/>
  <c r="V45" i="11"/>
  <c r="W45" i="11"/>
  <c r="X45" i="11"/>
  <c r="Y45" i="11"/>
  <c r="Z45" i="11"/>
  <c r="AA45" i="11"/>
  <c r="AB45" i="11"/>
  <c r="AE45" i="11"/>
  <c r="AF44" i="11"/>
  <c r="AF40" i="11"/>
  <c r="AF37" i="11"/>
  <c r="AF34" i="11"/>
  <c r="AF29" i="11"/>
  <c r="AF24" i="11"/>
  <c r="AF19" i="11"/>
  <c r="AF14" i="11"/>
  <c r="AF10" i="11"/>
  <c r="AF6" i="11"/>
  <c r="B45" i="10"/>
  <c r="C45" i="10"/>
  <c r="D45" i="10"/>
  <c r="E45" i="10"/>
  <c r="F45" i="10"/>
  <c r="G45" i="10"/>
  <c r="H45" i="10"/>
  <c r="I45" i="10"/>
  <c r="J45" i="10"/>
  <c r="K45" i="10"/>
  <c r="L45" i="10"/>
  <c r="M45" i="10"/>
  <c r="N45" i="10"/>
  <c r="O45" i="10"/>
  <c r="P45" i="10"/>
  <c r="Q45" i="10"/>
  <c r="R45" i="10"/>
  <c r="S45" i="10"/>
  <c r="T45" i="10"/>
  <c r="U45" i="10"/>
  <c r="V45" i="10"/>
  <c r="W45" i="10"/>
  <c r="X45" i="10"/>
  <c r="Y45" i="10"/>
  <c r="Z45" i="10"/>
  <c r="AA45" i="10"/>
  <c r="AB45" i="10"/>
  <c r="AF45" i="10"/>
  <c r="AG44" i="10"/>
  <c r="AG40" i="10"/>
  <c r="AG37" i="10"/>
  <c r="AG34" i="10"/>
  <c r="AG29" i="10"/>
  <c r="AG24" i="10"/>
  <c r="AG19" i="10"/>
  <c r="AG14" i="10"/>
  <c r="AG10" i="10"/>
  <c r="B45" i="9"/>
  <c r="C45" i="9"/>
  <c r="D45" i="9"/>
  <c r="E45" i="9"/>
  <c r="F45" i="9"/>
  <c r="G45" i="9"/>
  <c r="H45" i="9"/>
  <c r="I45" i="9"/>
  <c r="J45" i="9"/>
  <c r="K45" i="9"/>
  <c r="L45" i="9"/>
  <c r="M45" i="9"/>
  <c r="N45" i="9"/>
  <c r="O45" i="9"/>
  <c r="P45" i="9"/>
  <c r="Q45" i="9"/>
  <c r="R45" i="9"/>
  <c r="S45" i="9"/>
  <c r="T45" i="9"/>
  <c r="U45" i="9"/>
  <c r="V45" i="9"/>
  <c r="W45" i="9"/>
  <c r="X45" i="9"/>
  <c r="Y45" i="9"/>
  <c r="Z45" i="9"/>
  <c r="AA45" i="9"/>
  <c r="AB45" i="9"/>
  <c r="AC45" i="9"/>
  <c r="AD44" i="9"/>
  <c r="AD40" i="9"/>
  <c r="AD37" i="9"/>
  <c r="AD34" i="9"/>
  <c r="AD29" i="9"/>
  <c r="AD24" i="9"/>
  <c r="AD19" i="9"/>
  <c r="AD14" i="9"/>
  <c r="AD10" i="9"/>
  <c r="AD6" i="9"/>
  <c r="AG6" i="1"/>
  <c r="AG10" i="1"/>
  <c r="AG14" i="1"/>
  <c r="L45" i="1"/>
  <c r="B45" i="1"/>
  <c r="M45" i="1"/>
  <c r="C45" i="1"/>
  <c r="D45" i="1"/>
  <c r="E45" i="1"/>
  <c r="F45" i="1"/>
  <c r="G45" i="1"/>
  <c r="H45" i="1"/>
  <c r="I45" i="1"/>
  <c r="J45" i="1"/>
  <c r="K45" i="1"/>
  <c r="N45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AB45" i="1"/>
  <c r="AC45" i="1"/>
  <c r="AD45" i="1"/>
  <c r="AE45" i="1"/>
  <c r="AF45" i="1"/>
  <c r="AG44" i="1"/>
  <c r="AG40" i="1"/>
  <c r="AG37" i="1"/>
  <c r="AG34" i="1"/>
  <c r="AG29" i="1"/>
  <c r="AG24" i="1"/>
  <c r="AG19" i="1"/>
  <c r="AG45" i="15" l="1"/>
  <c r="AG45" i="19"/>
  <c r="AG45" i="12"/>
  <c r="AF45" i="13"/>
  <c r="AG45" i="17"/>
  <c r="AF45" i="16"/>
  <c r="AG45" i="10"/>
  <c r="AG45" i="14"/>
  <c r="AF45" i="18"/>
  <c r="AD45" i="9"/>
  <c r="AG4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Anja</author>
  </authors>
  <commentList>
    <comment ref="U19" authorId="0" shapeId="0" xr:uid="{B86D9FA2-5029-40C1-A7F6-B7C95EA6FD01}">
      <text>
        <r>
          <rPr>
            <b/>
            <sz val="9"/>
            <color indexed="81"/>
            <rFont val="Segoe UI"/>
            <family val="2"/>
          </rPr>
          <t>Anja:</t>
        </r>
        <r>
          <rPr>
            <sz val="9"/>
            <color indexed="81"/>
            <rFont val="Segoe UI"/>
            <family val="2"/>
          </rPr>
          <t xml:space="preserve">
Quelle: Chalmin (2025)  Agroforstsysteme mit Pappeln. Neuanlage - Kosten und Arbeitszeitbedarf.</t>
        </r>
      </text>
    </comment>
  </commentList>
</comments>
</file>

<file path=xl/sharedStrings.xml><?xml version="1.0" encoding="utf-8"?>
<sst xmlns="http://schemas.openxmlformats.org/spreadsheetml/2006/main" count="1093" uniqueCount="660">
  <si>
    <t>Lebensmittel</t>
  </si>
  <si>
    <t>auswärts essen</t>
  </si>
  <si>
    <t>Kleidung</t>
  </si>
  <si>
    <t>Transport</t>
  </si>
  <si>
    <t>Freizeit</t>
  </si>
  <si>
    <t>Bildung</t>
  </si>
  <si>
    <t>Oktober</t>
  </si>
  <si>
    <t>November</t>
  </si>
  <si>
    <t>Dezember</t>
  </si>
  <si>
    <t>Januar</t>
  </si>
  <si>
    <t>März</t>
  </si>
  <si>
    <t>April</t>
  </si>
  <si>
    <t>?</t>
  </si>
  <si>
    <t>Mai</t>
  </si>
  <si>
    <t>Juni</t>
  </si>
  <si>
    <t>Juli</t>
  </si>
  <si>
    <t>August</t>
  </si>
  <si>
    <t>September</t>
  </si>
  <si>
    <t>Februar</t>
  </si>
  <si>
    <t>TOTAL</t>
  </si>
  <si>
    <t>Hygiene/Kosmetik</t>
  </si>
  <si>
    <t>01.01.</t>
  </si>
  <si>
    <t>02.01.</t>
  </si>
  <si>
    <t>03.01.</t>
  </si>
  <si>
    <t>04.01.</t>
  </si>
  <si>
    <t>05.01.</t>
  </si>
  <si>
    <t>06.01.</t>
  </si>
  <si>
    <t>07.01.</t>
  </si>
  <si>
    <t>08.01.</t>
  </si>
  <si>
    <t>09.01.</t>
  </si>
  <si>
    <t>10.01.</t>
  </si>
  <si>
    <t>12.01.</t>
  </si>
  <si>
    <t>11.01.</t>
  </si>
  <si>
    <t>13.01.</t>
  </si>
  <si>
    <t>14.01.</t>
  </si>
  <si>
    <t>15.01.</t>
  </si>
  <si>
    <t>16.01.</t>
  </si>
  <si>
    <t>17.01.</t>
  </si>
  <si>
    <t>18.01.</t>
  </si>
  <si>
    <t>19.01.</t>
  </si>
  <si>
    <t>20.01.</t>
  </si>
  <si>
    <t>21.01.</t>
  </si>
  <si>
    <t>22.01.</t>
  </si>
  <si>
    <t>23.01.</t>
  </si>
  <si>
    <t>24.01.</t>
  </si>
  <si>
    <t>25.01.</t>
  </si>
  <si>
    <t>26.01.</t>
  </si>
  <si>
    <t>27.01.</t>
  </si>
  <si>
    <t>28.01.</t>
  </si>
  <si>
    <t>29.01.</t>
  </si>
  <si>
    <t>30.01.</t>
  </si>
  <si>
    <t>31.01.</t>
  </si>
  <si>
    <t>Gesamt</t>
  </si>
  <si>
    <t xml:space="preserve"> </t>
  </si>
  <si>
    <t>30.04.</t>
  </si>
  <si>
    <t>28.02.</t>
  </si>
  <si>
    <t>27.02.</t>
  </si>
  <si>
    <t>01.02.</t>
  </si>
  <si>
    <t>02.02.</t>
  </si>
  <si>
    <t>03.02.</t>
  </si>
  <si>
    <t>04.02.</t>
  </si>
  <si>
    <t>05.02.</t>
  </si>
  <si>
    <t>06.02.</t>
  </si>
  <si>
    <t>07.02.</t>
  </si>
  <si>
    <t>08.02.</t>
  </si>
  <si>
    <t>09.02.</t>
  </si>
  <si>
    <t>10.02.</t>
  </si>
  <si>
    <t>11.02.</t>
  </si>
  <si>
    <t>12.02.</t>
  </si>
  <si>
    <t>13.02.</t>
  </si>
  <si>
    <t>14.02.</t>
  </si>
  <si>
    <t>15.02.</t>
  </si>
  <si>
    <t>16.02.</t>
  </si>
  <si>
    <t>17.02.</t>
  </si>
  <si>
    <t>18.02.</t>
  </si>
  <si>
    <t>19.02.</t>
  </si>
  <si>
    <t>20.02.</t>
  </si>
  <si>
    <t>21.02.</t>
  </si>
  <si>
    <t>22.02.</t>
  </si>
  <si>
    <t>23.02.</t>
  </si>
  <si>
    <t>24.02.</t>
  </si>
  <si>
    <t>25.02.</t>
  </si>
  <si>
    <t>26.02.</t>
  </si>
  <si>
    <t>01.03.</t>
  </si>
  <si>
    <t>02.03.</t>
  </si>
  <si>
    <t>03.03.</t>
  </si>
  <si>
    <t>04.03.</t>
  </si>
  <si>
    <t>05.03.</t>
  </si>
  <si>
    <t>06.03.</t>
  </si>
  <si>
    <t>07.03.</t>
  </si>
  <si>
    <t>08.03.</t>
  </si>
  <si>
    <t>09.03.</t>
  </si>
  <si>
    <t>10.03.</t>
  </si>
  <si>
    <t>11.03.</t>
  </si>
  <si>
    <t>12.03.</t>
  </si>
  <si>
    <t>13.03.</t>
  </si>
  <si>
    <t>14.03.</t>
  </si>
  <si>
    <t>15.03.</t>
  </si>
  <si>
    <t>16.03.</t>
  </si>
  <si>
    <t>17.03.</t>
  </si>
  <si>
    <t>18.03.</t>
  </si>
  <si>
    <t>19.03.</t>
  </si>
  <si>
    <t>20.03.</t>
  </si>
  <si>
    <t>21.03.</t>
  </si>
  <si>
    <t>22.03.</t>
  </si>
  <si>
    <t>23.03.</t>
  </si>
  <si>
    <t>24.03.</t>
  </si>
  <si>
    <t>25.03.</t>
  </si>
  <si>
    <t>26.03.</t>
  </si>
  <si>
    <t>27.03.</t>
  </si>
  <si>
    <t>28.03.</t>
  </si>
  <si>
    <t>29.03.</t>
  </si>
  <si>
    <t>30.03.</t>
  </si>
  <si>
    <t>31.03.</t>
  </si>
  <si>
    <t>01.04.</t>
  </si>
  <si>
    <t>02.04.</t>
  </si>
  <si>
    <t>03.04.</t>
  </si>
  <si>
    <t>04.04.</t>
  </si>
  <si>
    <t>05.04.</t>
  </si>
  <si>
    <t>06.04.</t>
  </si>
  <si>
    <t>07.04.</t>
  </si>
  <si>
    <t>08.04.</t>
  </si>
  <si>
    <t>09.04.</t>
  </si>
  <si>
    <t>10.04.</t>
  </si>
  <si>
    <t>11.04.</t>
  </si>
  <si>
    <t>12.04.</t>
  </si>
  <si>
    <t>13.04.</t>
  </si>
  <si>
    <t>14.04.</t>
  </si>
  <si>
    <t>15.04.</t>
  </si>
  <si>
    <t>16.04.</t>
  </si>
  <si>
    <t>17.04.</t>
  </si>
  <si>
    <t>18.04.</t>
  </si>
  <si>
    <t>19.04.</t>
  </si>
  <si>
    <t>20.04.</t>
  </si>
  <si>
    <t>21.04.</t>
  </si>
  <si>
    <t>22.04.</t>
  </si>
  <si>
    <t>23.04.</t>
  </si>
  <si>
    <t>24.04.</t>
  </si>
  <si>
    <t>25.04.</t>
  </si>
  <si>
    <t>26.04.</t>
  </si>
  <si>
    <t>27.04.</t>
  </si>
  <si>
    <t>28.04.</t>
  </si>
  <si>
    <t>29.04.</t>
  </si>
  <si>
    <t>07.05.</t>
  </si>
  <si>
    <t>01.05.</t>
  </si>
  <si>
    <t>02.05.</t>
  </si>
  <si>
    <t>03.05.</t>
  </si>
  <si>
    <t>04.05.</t>
  </si>
  <si>
    <t>05.05.</t>
  </si>
  <si>
    <t>06.05.</t>
  </si>
  <si>
    <t>08.05.</t>
  </si>
  <si>
    <t>09.05.</t>
  </si>
  <si>
    <t>10.05.</t>
  </si>
  <si>
    <t>11.05.</t>
  </si>
  <si>
    <t>12.05.</t>
  </si>
  <si>
    <t>13.05.</t>
  </si>
  <si>
    <t>14.05.</t>
  </si>
  <si>
    <t>15.05.</t>
  </si>
  <si>
    <t>16.05.</t>
  </si>
  <si>
    <t>17.05.</t>
  </si>
  <si>
    <t>18.05.</t>
  </si>
  <si>
    <t>19.05.</t>
  </si>
  <si>
    <t>20.05.</t>
  </si>
  <si>
    <t>21.05.</t>
  </si>
  <si>
    <t>22.05.</t>
  </si>
  <si>
    <t>23.05.</t>
  </si>
  <si>
    <t>24.05.</t>
  </si>
  <si>
    <t>26.05.</t>
  </si>
  <si>
    <t>25.05.</t>
  </si>
  <si>
    <t>27.05.</t>
  </si>
  <si>
    <t>28.05.</t>
  </si>
  <si>
    <t>29.05.</t>
  </si>
  <si>
    <t>30.05.</t>
  </si>
  <si>
    <t>31.05.</t>
  </si>
  <si>
    <t>29.06.</t>
  </si>
  <si>
    <t>30.06.</t>
  </si>
  <si>
    <t>01.06.</t>
  </si>
  <si>
    <t>02.06.</t>
  </si>
  <si>
    <t>03.06.</t>
  </si>
  <si>
    <t>04.06.</t>
  </si>
  <si>
    <t>05.06.</t>
  </si>
  <si>
    <t>06.06.</t>
  </si>
  <si>
    <t>07.06.</t>
  </si>
  <si>
    <t>08.06.</t>
  </si>
  <si>
    <t>09.06.</t>
  </si>
  <si>
    <t>10.06.</t>
  </si>
  <si>
    <t>11.06.</t>
  </si>
  <si>
    <t>12.06.</t>
  </si>
  <si>
    <t>13.06.</t>
  </si>
  <si>
    <t>14.06.</t>
  </si>
  <si>
    <t>15.06.</t>
  </si>
  <si>
    <t>17.06.</t>
  </si>
  <si>
    <t>18.06.</t>
  </si>
  <si>
    <t>16.06.</t>
  </si>
  <si>
    <t>19.06.</t>
  </si>
  <si>
    <t>20.06.</t>
  </si>
  <si>
    <t>21.06.</t>
  </si>
  <si>
    <t>22.06.</t>
  </si>
  <si>
    <t>23.06.</t>
  </si>
  <si>
    <t>24.06.</t>
  </si>
  <si>
    <t>25.06.</t>
  </si>
  <si>
    <t>26.06.</t>
  </si>
  <si>
    <t>27.06.</t>
  </si>
  <si>
    <t>28.06.</t>
  </si>
  <si>
    <t>11.07.</t>
  </si>
  <si>
    <t>12.07.</t>
  </si>
  <si>
    <t>13.07.</t>
  </si>
  <si>
    <t>14.07.</t>
  </si>
  <si>
    <t>15.07.</t>
  </si>
  <si>
    <t>16.07.</t>
  </si>
  <si>
    <t>17.07.</t>
  </si>
  <si>
    <t>18.07.</t>
  </si>
  <si>
    <t>19.07.</t>
  </si>
  <si>
    <t>20.07.</t>
  </si>
  <si>
    <t>21.07.</t>
  </si>
  <si>
    <t>22.07.</t>
  </si>
  <si>
    <t>23.07.</t>
  </si>
  <si>
    <t>24.07.</t>
  </si>
  <si>
    <t>25.07.</t>
  </si>
  <si>
    <t>26.07.</t>
  </si>
  <si>
    <t>27.07.</t>
  </si>
  <si>
    <t>28.07.</t>
  </si>
  <si>
    <t>01.07.</t>
  </si>
  <si>
    <t>02.07.</t>
  </si>
  <si>
    <t>03.07.</t>
  </si>
  <si>
    <t>04.07.</t>
  </si>
  <si>
    <t>05.07.</t>
  </si>
  <si>
    <t>06.07.</t>
  </si>
  <si>
    <t>07.07.</t>
  </si>
  <si>
    <t>08.07.</t>
  </si>
  <si>
    <t>09.07.</t>
  </si>
  <si>
    <t>10.07.</t>
  </si>
  <si>
    <t>29.07.</t>
  </si>
  <si>
    <t>30.07.</t>
  </si>
  <si>
    <t>31.07.</t>
  </si>
  <si>
    <t>29.08.</t>
  </si>
  <si>
    <t>30.08.</t>
  </si>
  <si>
    <t>31.08.</t>
  </si>
  <si>
    <t>01.08.</t>
  </si>
  <si>
    <t>02.08.</t>
  </si>
  <si>
    <t>03.08.</t>
  </si>
  <si>
    <t>04.08.</t>
  </si>
  <si>
    <t>05.08.</t>
  </si>
  <si>
    <t>06.08.</t>
  </si>
  <si>
    <t>07.08.</t>
  </si>
  <si>
    <t>08.08.</t>
  </si>
  <si>
    <t>09.08.</t>
  </si>
  <si>
    <t>10.08.</t>
  </si>
  <si>
    <t>11.08.</t>
  </si>
  <si>
    <t>12.08.</t>
  </si>
  <si>
    <t>13.08.</t>
  </si>
  <si>
    <t>14.08.</t>
  </si>
  <si>
    <t>15.08.</t>
  </si>
  <si>
    <t>16.08.</t>
  </si>
  <si>
    <t>17.08.</t>
  </si>
  <si>
    <t>18.08.</t>
  </si>
  <si>
    <t>19.08.</t>
  </si>
  <si>
    <t>20.08.</t>
  </si>
  <si>
    <t>21.08.</t>
  </si>
  <si>
    <t>22.08.</t>
  </si>
  <si>
    <t>23.08.</t>
  </si>
  <si>
    <t>24.08.</t>
  </si>
  <si>
    <t>25.08.</t>
  </si>
  <si>
    <t>26.08.</t>
  </si>
  <si>
    <t>27.08.</t>
  </si>
  <si>
    <t>28.08.</t>
  </si>
  <si>
    <t>29.09.</t>
  </si>
  <si>
    <t>30.09.</t>
  </si>
  <si>
    <t>09.09.</t>
  </si>
  <si>
    <t>02.09.</t>
  </si>
  <si>
    <t>03.09.</t>
  </si>
  <si>
    <t>04.09.</t>
  </si>
  <si>
    <t>05.09.</t>
  </si>
  <si>
    <t>06.09.</t>
  </si>
  <si>
    <t>07.09.</t>
  </si>
  <si>
    <t>08.09.</t>
  </si>
  <si>
    <t>10.09.</t>
  </si>
  <si>
    <t>11.09.</t>
  </si>
  <si>
    <t>12.09.</t>
  </si>
  <si>
    <t>13.09.</t>
  </si>
  <si>
    <t>14.09.</t>
  </si>
  <si>
    <t>15.09.</t>
  </si>
  <si>
    <t>16.09.</t>
  </si>
  <si>
    <t>17.09.</t>
  </si>
  <si>
    <t>18.09.</t>
  </si>
  <si>
    <t>19.09.</t>
  </si>
  <si>
    <t>20.09.</t>
  </si>
  <si>
    <t>21.09.</t>
  </si>
  <si>
    <t>22.09.</t>
  </si>
  <si>
    <t>23.09.</t>
  </si>
  <si>
    <t>24.09.</t>
  </si>
  <si>
    <t>25.09.</t>
  </si>
  <si>
    <t>26.09.</t>
  </si>
  <si>
    <t>27.09.</t>
  </si>
  <si>
    <t>28.09.</t>
  </si>
  <si>
    <t>01.09.</t>
  </si>
  <si>
    <t>01.10.</t>
  </si>
  <si>
    <t>02.10.</t>
  </si>
  <si>
    <t>03.10.</t>
  </si>
  <si>
    <t>04.10.</t>
  </si>
  <si>
    <t>05.10.</t>
  </si>
  <si>
    <t>06.10.</t>
  </si>
  <si>
    <t>07.10.</t>
  </si>
  <si>
    <t>08.10.</t>
  </si>
  <si>
    <t>09.10.</t>
  </si>
  <si>
    <t>10.10.</t>
  </si>
  <si>
    <t>11.10.</t>
  </si>
  <si>
    <t>12.10.</t>
  </si>
  <si>
    <t>13.10.</t>
  </si>
  <si>
    <t>14.10.</t>
  </si>
  <si>
    <t>15.10.</t>
  </si>
  <si>
    <t>16.10.</t>
  </si>
  <si>
    <t>17.10.</t>
  </si>
  <si>
    <t>18.10.</t>
  </si>
  <si>
    <t>19.10.</t>
  </si>
  <si>
    <t>20.10.</t>
  </si>
  <si>
    <t>21.10.</t>
  </si>
  <si>
    <t>22.10.</t>
  </si>
  <si>
    <t>23.10.</t>
  </si>
  <si>
    <t>24.10.</t>
  </si>
  <si>
    <t>25.10.</t>
  </si>
  <si>
    <t>26.10.</t>
  </si>
  <si>
    <t>27.10.</t>
  </si>
  <si>
    <t>28.10.</t>
  </si>
  <si>
    <t>29.10.</t>
  </si>
  <si>
    <t>30.10.</t>
  </si>
  <si>
    <t>31.10.</t>
  </si>
  <si>
    <t>29.11.</t>
  </si>
  <si>
    <t>30.11.</t>
  </si>
  <si>
    <t>11.11.</t>
  </si>
  <si>
    <t>02.11.</t>
  </si>
  <si>
    <t>03.11.</t>
  </si>
  <si>
    <t>04.11.</t>
  </si>
  <si>
    <t>05.11.</t>
  </si>
  <si>
    <t>06.11.</t>
  </si>
  <si>
    <t>07.11.</t>
  </si>
  <si>
    <t>08.11.</t>
  </si>
  <si>
    <t>09.11.</t>
  </si>
  <si>
    <t>10.11.</t>
  </si>
  <si>
    <t>12.11.</t>
  </si>
  <si>
    <t>13.11.</t>
  </si>
  <si>
    <t>14.11.</t>
  </si>
  <si>
    <t>15.11.</t>
  </si>
  <si>
    <t>16.11.</t>
  </si>
  <si>
    <t>17.11.</t>
  </si>
  <si>
    <t>18.11.</t>
  </si>
  <si>
    <t>19.11.</t>
  </si>
  <si>
    <t>20.11.</t>
  </si>
  <si>
    <t>21.11.</t>
  </si>
  <si>
    <t>22.11.</t>
  </si>
  <si>
    <t>23.11.</t>
  </si>
  <si>
    <t>24.11.</t>
  </si>
  <si>
    <t>25.11.</t>
  </si>
  <si>
    <t>26.11.</t>
  </si>
  <si>
    <t>27.11.</t>
  </si>
  <si>
    <t>28.11.</t>
  </si>
  <si>
    <t>01.11.</t>
  </si>
  <si>
    <t>29.12.</t>
  </si>
  <si>
    <t>30.12.</t>
  </si>
  <si>
    <t>31.12.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</si>
  <si>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</si>
  <si>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</si>
  <si>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</si>
  <si>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</si>
  <si>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</si>
  <si>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</si>
  <si>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</si>
  <si>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</si>
  <si>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</si>
  <si>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</si>
  <si>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</si>
  <si>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</si>
  <si>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13.12.</t>
  </si>
  <si>
    <t>14.12.</t>
  </si>
  <si>
    <t>15.12.</t>
  </si>
  <si>
    <t>16.12.</t>
  </si>
  <si>
    <t>17.12.</t>
  </si>
  <si>
    <t>18.12.</t>
  </si>
  <si>
    <t>19.12.</t>
  </si>
  <si>
    <t>20.12.</t>
  </si>
  <si>
    <t>21.12.</t>
  </si>
  <si>
    <t>22.12.</t>
  </si>
  <si>
    <t>23.12.</t>
  </si>
  <si>
    <t>24.12.</t>
  </si>
  <si>
    <t>25.12.</t>
  </si>
  <si>
    <t>26.12.</t>
  </si>
  <si>
    <t>27.12.</t>
  </si>
  <si>
    <t>28.12.</t>
  </si>
  <si>
    <t>Sonstiges</t>
  </si>
  <si>
    <t>Jahr</t>
  </si>
  <si>
    <t>Abzinsfaktor</t>
  </si>
  <si>
    <t>Kapitalwert:</t>
  </si>
  <si>
    <t>Zinssatz:</t>
  </si>
  <si>
    <t>Annuität:</t>
  </si>
  <si>
    <t>Summe</t>
  </si>
  <si>
    <t>Arbeitskräfte &amp; Arbeitszeit</t>
  </si>
  <si>
    <t>Betriebsmittel</t>
  </si>
  <si>
    <t>Datum</t>
  </si>
  <si>
    <t>Planungsgespräch</t>
  </si>
  <si>
    <t>PC (Web-Meeting)</t>
  </si>
  <si>
    <t>PC, Telefon</t>
  </si>
  <si>
    <t>Einmessen</t>
  </si>
  <si>
    <t>Pflanzung</t>
  </si>
  <si>
    <t>Modell- und Demonstrationsvorhaben für die Planung und Etablierung von Agroforstsystemen in Schleswig-Holstein</t>
  </si>
  <si>
    <t>Anzahl</t>
  </si>
  <si>
    <t>Eichhof</t>
  </si>
  <si>
    <t>Quellen</t>
  </si>
  <si>
    <t>Bestellung (Kosten)</t>
  </si>
  <si>
    <t>Direktkosten</t>
  </si>
  <si>
    <t>Summe Auszahlungen</t>
  </si>
  <si>
    <t>Summe Einzahlungen</t>
  </si>
  <si>
    <t>Planung</t>
  </si>
  <si>
    <t>Pflege</t>
  </si>
  <si>
    <t>Ernte</t>
  </si>
  <si>
    <t xml:space="preserve">Anmerkungen </t>
  </si>
  <si>
    <r>
      <t xml:space="preserve">Lohnkosten </t>
    </r>
    <r>
      <rPr>
        <sz val="12"/>
        <color rgb="FF3333CC"/>
        <rFont val="Calibri"/>
        <family val="2"/>
        <scheme val="minor"/>
      </rPr>
      <t>(kalkulatorischer Lohnansatz: € 22)</t>
    </r>
  </si>
  <si>
    <r>
      <t xml:space="preserve">Lohnkosten </t>
    </r>
    <r>
      <rPr>
        <sz val="12"/>
        <color rgb="FF3333CC"/>
        <rFont val="Calibri"/>
        <family val="2"/>
        <scheme val="minor"/>
      </rPr>
      <t>(kalkulatorischer Lohnansatz: € 13,9)</t>
    </r>
  </si>
  <si>
    <t>Maschinenkosten</t>
  </si>
  <si>
    <t xml:space="preserve">Beschreibung der Tätigkeit </t>
  </si>
  <si>
    <t>Anzahl der beteiligten Hilfskräfte</t>
  </si>
  <si>
    <t>Anzahl der beteiligten Fachkräfte</t>
  </si>
  <si>
    <t>Arbeitsschritt wurde ausgeführt</t>
  </si>
  <si>
    <t>Arbeitsschritt ist geplant</t>
  </si>
  <si>
    <r>
      <t>Fachkraft</t>
    </r>
    <r>
      <rPr>
        <sz val="12"/>
        <rFont val="Calibri"/>
        <family val="2"/>
        <scheme val="minor"/>
      </rPr>
      <t xml:space="preserve"> - kalkulatorischer Lohnansatz in €:</t>
    </r>
  </si>
  <si>
    <r>
      <t>Hilfskraft</t>
    </r>
    <r>
      <rPr>
        <sz val="12"/>
        <rFont val="Calibri"/>
        <family val="2"/>
        <scheme val="minor"/>
      </rPr>
      <t xml:space="preserve"> - kalkulatorischer Lohnansatz in €:</t>
    </r>
  </si>
  <si>
    <t>Netto-Preise</t>
  </si>
  <si>
    <t>s.o.</t>
  </si>
  <si>
    <t>Erlöse</t>
  </si>
  <si>
    <t>Betrachtungszeitraum:</t>
  </si>
  <si>
    <r>
      <rPr>
        <b/>
        <sz val="11"/>
        <rFont val="Calibri"/>
        <family val="2"/>
        <scheme val="minor"/>
      </rPr>
      <t xml:space="preserve">Arbeitszeit in min </t>
    </r>
    <r>
      <rPr>
        <sz val="11"/>
        <color rgb="FF0070C0"/>
        <rFont val="Calibri"/>
        <family val="2"/>
        <scheme val="minor"/>
      </rPr>
      <t>inklusive Rüst- und Wegezeiten; Wegezeit: 5 min pro Weg</t>
    </r>
  </si>
  <si>
    <r>
      <rPr>
        <b/>
        <sz val="11"/>
        <rFont val="Calibri"/>
        <family val="2"/>
        <scheme val="minor"/>
      </rPr>
      <t>Arbeitsstunden Fachkräfte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(Anzahl Arbeitskräfte * Arbeitszeit)</t>
    </r>
  </si>
  <si>
    <r>
      <rPr>
        <b/>
        <sz val="11"/>
        <rFont val="Calibri"/>
        <family val="2"/>
        <scheme val="minor"/>
      </rPr>
      <t>Arbeitsstunden Hilfskräfte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(Anzahl Arbeitskräfte * Arbeitszeit)</t>
    </r>
  </si>
  <si>
    <r>
      <rPr>
        <b/>
        <sz val="11"/>
        <rFont val="Calibri"/>
        <family val="2"/>
        <scheme val="minor"/>
      </rPr>
      <t>Anmerkungen</t>
    </r>
    <r>
      <rPr>
        <sz val="12"/>
        <color theme="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(z.B. unterschiedliche Arbeitszeiten/ Qualifikationen)</t>
    </r>
  </si>
  <si>
    <r>
      <rPr>
        <b/>
        <sz val="11"/>
        <rFont val="Calibri"/>
        <family val="2"/>
        <scheme val="minor"/>
      </rPr>
      <t>Eingesetzte Maschinen, Geräte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(Name, Typ, Größe und Funktion)</t>
    </r>
  </si>
  <si>
    <r>
      <rPr>
        <b/>
        <sz val="11"/>
        <rFont val="Calibri"/>
        <family val="2"/>
        <scheme val="minor"/>
      </rPr>
      <t>Betriebsmittel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rgb="FF0070C0"/>
        <rFont val="Calibri"/>
        <family val="2"/>
        <scheme val="minor"/>
      </rPr>
      <t>(z.B. Pflanzgut, Wuchshüllen, Wasser, Mulch, Dünger,...)</t>
    </r>
  </si>
  <si>
    <r>
      <t xml:space="preserve">Einzahlungen </t>
    </r>
    <r>
      <rPr>
        <sz val="12"/>
        <rFont val="Calibri"/>
        <family val="2"/>
        <scheme val="minor"/>
      </rPr>
      <t>(Erlöse)</t>
    </r>
  </si>
  <si>
    <r>
      <t xml:space="preserve">Auszahlungen </t>
    </r>
    <r>
      <rPr>
        <sz val="12"/>
        <rFont val="Calibri"/>
        <family val="2"/>
        <scheme val="minor"/>
      </rPr>
      <t>(Investitionen)</t>
    </r>
  </si>
  <si>
    <r>
      <t xml:space="preserve">Netto-Cashflow </t>
    </r>
    <r>
      <rPr>
        <sz val="12"/>
        <rFont val="Calibri"/>
        <family val="2"/>
        <scheme val="minor"/>
      </rPr>
      <t>(Einzahlung minus Auszahlung)</t>
    </r>
  </si>
  <si>
    <r>
      <t xml:space="preserve">Barwert </t>
    </r>
    <r>
      <rPr>
        <sz val="12"/>
        <rFont val="Calibri"/>
        <family val="2"/>
        <scheme val="minor"/>
      </rPr>
      <t>(heutiger Wert einer zukünftigen Zahlung)</t>
    </r>
  </si>
  <si>
    <t>Tätigkeit</t>
  </si>
  <si>
    <t>Fräsen</t>
  </si>
  <si>
    <t>30 min Rüstzeit</t>
  </si>
  <si>
    <t>Saatgut</t>
  </si>
  <si>
    <t>Annahme: jährlicher Anstieg der Lohnkosten um 2%</t>
  </si>
  <si>
    <t>1 Fachkraft vom Eichhof beteiligt; weitere Fachkraft von Planungsbüro</t>
  </si>
  <si>
    <t>E-Meeting und Abstimmung mit Pflanzfirma: Festlegen der Pflanzabstände, der Breite des Gehölzstreifens, Anzahl Reihen pro Streifen, welche Sorten, mögliches Pflanzdatum</t>
  </si>
  <si>
    <t>1 Fachkraft vom Eichhof beteiligt; 2 Teilnehmer der Pflanzfirma</t>
  </si>
  <si>
    <t>Vertrag prüfen</t>
  </si>
  <si>
    <t>Feinabstimmung mit der Pflanzfirma und dem Planungsbüro, u.a. Pappelsorten festlegen, zusätzliche Futterlaubgehölze (Pappelsorte), Überfahrten und Anzahl Pflanzgut.</t>
  </si>
  <si>
    <t>Vertrag mit der Pflanzfirma prüfen.</t>
  </si>
  <si>
    <t>1 Fachkraft vom Eichhof beteiligt; Teilnehmer von Planungsbüro und Pflanzfirma</t>
  </si>
  <si>
    <t>Planungsgespräche</t>
  </si>
  <si>
    <t>Weitere Feinabstimmung mit Planungsbüro und Pflanzfirma, u.a. zur Terminkoordination</t>
  </si>
  <si>
    <t>PC (Web-Meeting), Telefonate</t>
  </si>
  <si>
    <t>Viele Dreiecksabsprachen. Es wäre 'zeitsparender und nervenschonender' gewesen, 2-3 Planungstermine mit allen Beteiligten durchzuführen.</t>
  </si>
  <si>
    <t>Basisvorhaben besprechen, u.a. Standortanalyse und Ideen zur Lage der Baumstreifen</t>
  </si>
  <si>
    <t>Planungsziele schärfen. Erste Skizze besprechen. Diskussion über Sortenwahl und Baumschutz sowie zeitliche Absprachen.</t>
  </si>
  <si>
    <t>Bei diesem und weiteren Planungsgesprächen wurde die Lage der Drainage und Gasleitung besprochen. Es wurde eine Pufferzone  entlang der Drainagen geplant und die Digitalisierung der Drainage für GIS.</t>
  </si>
  <si>
    <t>Pappeln</t>
  </si>
  <si>
    <t>In Bioqualität. Sorten: Marke, Bakan, Skado, Vesten, Matrix 11 (150-180 cm). Sorte Skado (90 cm).</t>
  </si>
  <si>
    <t>durch Pflanzfirma mit Pflanzmaschine</t>
  </si>
  <si>
    <t>Pflanzung mit Pflanzmasdchine</t>
  </si>
  <si>
    <t xml:space="preserve">LignoPlanter-R, Fendt Vario </t>
  </si>
  <si>
    <t>Maschinenkosten Fendt Vario</t>
  </si>
  <si>
    <t>27 € / h</t>
  </si>
  <si>
    <t>Einmessen der Pappelstreifen. Streifen werden mit Robinienstäben markiert. GPS-Einmessen und GIS Planung.</t>
  </si>
  <si>
    <t>RTK-Gerät, GIS Zeichnung</t>
  </si>
  <si>
    <t xml:space="preserve">Rüstzeit, 1 Person: Einstellung des RTK-Geräts. </t>
  </si>
  <si>
    <t>Robinienstäbe</t>
  </si>
  <si>
    <t>Auf Lager. Wurden nach der Pflanzung wiederwendet.</t>
  </si>
  <si>
    <t>RTK-Gerät</t>
  </si>
  <si>
    <t>Einmessen der Pappelstreifen. Rüstzeit</t>
  </si>
  <si>
    <t>Nachbessern: Einige der Stäbe wurden von den Rindern abgeknickt und müssen deshalb ersetzt werden.</t>
  </si>
  <si>
    <t>Auf Lager. Wurden nach der Pflanzung wiederwendet. Deshalb ohne Kosten (Stückpreis € 1,20)</t>
  </si>
  <si>
    <t>Kontrollgänge und Arbeitsplanung</t>
  </si>
  <si>
    <r>
      <t>Kontrollgänge e</t>
    </r>
    <r>
      <rPr>
        <sz val="11"/>
        <rFont val="Calibri"/>
        <family val="2"/>
        <scheme val="minor"/>
      </rPr>
      <t>ntlang der zukünftigen Baumstreifen: Sind Ausrichtung, Drainageschächte und Wege praktikabel für den Alltag?</t>
    </r>
  </si>
  <si>
    <t>Handy</t>
  </si>
  <si>
    <t>Bei der Begehung wurde Software eine  Software getestet</t>
  </si>
  <si>
    <t>Zaunpfähle setzen</t>
  </si>
  <si>
    <r>
      <t>Zaunbau, um die Robinienst</t>
    </r>
    <r>
      <rPr>
        <sz val="11"/>
        <rFont val="Calibri"/>
        <family val="2"/>
        <scheme val="minor"/>
      </rPr>
      <t>äbe</t>
    </r>
    <r>
      <rPr>
        <sz val="12"/>
        <rFont val="Calibri"/>
        <family val="2"/>
        <scheme val="minor"/>
      </rPr>
      <t xml:space="preserve"> und später die Pappeln vor den Rindern zu schützen. </t>
    </r>
  </si>
  <si>
    <t>inkl. 1 h Rüstzeit</t>
  </si>
  <si>
    <t>inkl. 30 minRüstzeit</t>
  </si>
  <si>
    <t>Trecker Fendt Vario mit Frontlader</t>
  </si>
  <si>
    <t>Robinienpfähle</t>
  </si>
  <si>
    <t>Die Pfähle ließen sich sehr leicht eindrücken (nasses Frühjahr nach nassem Winter)</t>
  </si>
  <si>
    <t>€ 27/h</t>
  </si>
  <si>
    <t>Tornadostahldraht zum Peilen spannen; Robinienpfähle setzen.</t>
  </si>
  <si>
    <t>Tornadostahldraht</t>
  </si>
  <si>
    <t>1800 m</t>
  </si>
  <si>
    <t>Robinienpfähle s.o.</t>
  </si>
  <si>
    <t>ca. 900 m Baumstreifen = 2 x 900 Fläche für den Zaun. Pro Rolle Draht  650 m, ergo 3 Rollen für die Fläche</t>
  </si>
  <si>
    <t>Tornadostahldraht &amp; Robinienpfähle: s.o.</t>
  </si>
  <si>
    <t>Tornadostahldraht &amp; Robinienpfähle: s.o. // Nach vier trockenen, windigen und heißen Tagen ließen sich die Pfähle nur schwer in die Erde drücken.</t>
  </si>
  <si>
    <t>Zaun montieren</t>
  </si>
  <si>
    <r>
      <t xml:space="preserve">Draht, Isolatoren und Tore montieren: Tore einbauen, </t>
    </r>
    <r>
      <rPr>
        <sz val="11"/>
        <rFont val="Calibri"/>
        <family val="2"/>
        <scheme val="minor"/>
      </rPr>
      <t>Isolatoren für die Litze vorbereiten. M</t>
    </r>
    <r>
      <rPr>
        <sz val="12"/>
        <rFont val="Calibri"/>
        <family val="2"/>
        <scheme val="minor"/>
      </rPr>
      <t>it Trecker als Transport- und Arbeitshilfe</t>
    </r>
    <r>
      <rPr>
        <sz val="11"/>
        <rFont val="Calibri"/>
        <family val="2"/>
        <scheme val="minor"/>
      </rPr>
      <t xml:space="preserve"> für das Spannen oder Nachziehen</t>
    </r>
  </si>
  <si>
    <t>1 h Rüstzeit</t>
  </si>
  <si>
    <t>Trecker Fendt Vario, Hammer, Akkuschrauber, Zaunspanner</t>
  </si>
  <si>
    <t>3 cm tiefes Fräsen, um Dauergrünland zu beseitigen. 25% der Baumstreifen, 1. Arbeitsgang</t>
  </si>
  <si>
    <t>3 cm tiefes Fräsen, um Dauergrünland zu beseitigen. Alle Baumstreifen, 3. Arbeitsgang</t>
  </si>
  <si>
    <t>3 cm tiefes Fräsen, um Dauergrünland zu beseitigen. 75% der Baumstreifen, 2. Arbeitsgang</t>
  </si>
  <si>
    <t>3 cm tiefes Fräsen, um Dauergrünland zu beseitigen. Alle Baumstreifen, 4. Arbeitsgang</t>
  </si>
  <si>
    <t>5 min Rüstzeit</t>
  </si>
  <si>
    <t>Kurze Anleitung des Mitarbeiters durch eine Fachkraft</t>
  </si>
  <si>
    <t>Fendt Vario, Howard Fräse (2m Arbeitsbreite)</t>
  </si>
  <si>
    <t>Pflanzen der Pappelruten mit Pflanzmaschine: Pflanzzeit auf dem Feld inkl. Anbau der Pflanzmaschine an den Trecker</t>
  </si>
  <si>
    <t>Pflanzen der Pappelruten mit Pflanzmaschine. Rüstzeit: Sorten der Papeln sortieren nach Standort und Zeitpunkt des Steckens.</t>
  </si>
  <si>
    <t>3 Mitarbeiter vom Eichhof sowie Personal der Pflanzfirma</t>
  </si>
  <si>
    <t xml:space="preserve">Teleskoplader </t>
  </si>
  <si>
    <t>Pflanzgut, s.o.</t>
  </si>
  <si>
    <t>Pflanzgut, Maschinenkosten Teleskoplader</t>
  </si>
  <si>
    <t>€ 35/h</t>
  </si>
  <si>
    <t xml:space="preserve">Fendt 720 </t>
  </si>
  <si>
    <t>Leihtrecker vom Nachbarn</t>
  </si>
  <si>
    <t>€ 40/h</t>
  </si>
  <si>
    <t>Dokumentation</t>
  </si>
  <si>
    <t>fortlaufend</t>
  </si>
  <si>
    <t>PC</t>
  </si>
  <si>
    <t>Dokumentation der Arbeiten und des Nutzungskonzepts und einreichen beim Landesamt für Landwirtschaft</t>
  </si>
  <si>
    <t>Planung Kürbispflanzung</t>
  </si>
  <si>
    <t>Frühjahr 2024</t>
  </si>
  <si>
    <t>Kürbispflanzung</t>
  </si>
  <si>
    <t>Mittagsimbiss und Getränke</t>
  </si>
  <si>
    <t>Voranzucht der Unterkultur</t>
  </si>
  <si>
    <t>Aussaat von Kürbissen in Anzuchttöpfen in Anzuchterde im Gewächshaus</t>
  </si>
  <si>
    <t>0,25 Rüstzeit</t>
  </si>
  <si>
    <t>Töpfe, Anzuchterde, Mykorrhizapräparat, Saatgut</t>
  </si>
  <si>
    <t>Je Aussaattermin: 240 Töpfe (9x9x9cm), 3 Sack Anzuchterde, 1 Mykorrhizapräparat</t>
  </si>
  <si>
    <t>Töpfe (insg)</t>
  </si>
  <si>
    <t>9x9x9 cm Töpfe</t>
  </si>
  <si>
    <t>Anzuchterde (insg.)</t>
  </si>
  <si>
    <t>Mykorrhizapräparat (insg.)</t>
  </si>
  <si>
    <t xml:space="preserve">Sortenauswahl, Saatgutbedarf, Bestellung von Saatgut. Planung der Pflanzung. </t>
  </si>
  <si>
    <t>Pflanzung und Versorgung der Ehrenamtlichen organisieren. Werbung für die Pflanzaktion organisieren.</t>
  </si>
  <si>
    <t>Voranzucht</t>
  </si>
  <si>
    <t>Aufbau eines Metallgestells im Freien, mit Vlies, Bewässerung installieren</t>
  </si>
  <si>
    <t>Rüstzeit</t>
  </si>
  <si>
    <t>Kürbispflanzung vorbereiten</t>
  </si>
  <si>
    <t>Milchtank mit Wasser befüllen; Mulchmaterial im Futtermischwagen anmischen; Pflanzgut und Pflanzwerkzeuge bereitstellen. Futtermischwagen mit Teleskoplader mit den Mulchkomponenten beladen. Gießkannen bereitstellen.</t>
  </si>
  <si>
    <t>PKW mit Anhänger. Fendt 415 Frontlader, Teleskoplader, Milchtank, Futtermischwagen, Hacken, Spaten, Gießkannen</t>
  </si>
  <si>
    <t>Mulchmaterial,Wasser</t>
  </si>
  <si>
    <t>Fendt: 27 € / h; Teleskoplader: 35 € /h; Futtermischwagen: 25 € /h</t>
  </si>
  <si>
    <t>1 h</t>
  </si>
  <si>
    <t xml:space="preserve">Saatgut </t>
  </si>
  <si>
    <t>Kosten Mulch</t>
  </si>
  <si>
    <t>Anleitung der Vorarbeiter, damit diese die ehrenamtlichen Mitarbeitende einweisen und kontrollieren können.</t>
  </si>
  <si>
    <t xml:space="preserve">Pflanzlöcher ausheben, Pflanzen der Kürbisse, Mulchen, Anwässern. </t>
  </si>
  <si>
    <t>Pflanzgut (selbst gezogen), Wasser, Mulchmaterial</t>
  </si>
  <si>
    <t>Baumstreifen fräsen</t>
  </si>
  <si>
    <t>Pappelstreifen zur Beikrautbekämpfung fräsen. Vor dem Fräsen wurden die Seitentriebe der Kürbispflanzen an die Pappelreihe gelegt, sodass sie die Baumscheibe beschatten und der Fräse nicht im Weg sind.</t>
  </si>
  <si>
    <t>Pappelstreifen zur Beikrautbekämpfung fräsen. Gefräst wurde 20 cm vom jungen Kürbis entfernt, damt dieser sich weiter gut etablieren kann gegenüber Beikräutern</t>
  </si>
  <si>
    <t>Rüstzeit: 1,5 Stunden</t>
  </si>
  <si>
    <t>Einachsschlepper</t>
  </si>
  <si>
    <t>Endverbraucher</t>
  </si>
  <si>
    <t>Erlöse Kürbisse &amp; Knoblauch 2024</t>
  </si>
  <si>
    <t>Erntemenge in kg</t>
  </si>
  <si>
    <t>Restaurants</t>
  </si>
  <si>
    <t>Preis pro kg in €</t>
  </si>
  <si>
    <t>Gesamtpreis in €</t>
  </si>
  <si>
    <t>B und C Ware, Endverbraucher</t>
  </si>
  <si>
    <t>B und C Ware, Restaurants</t>
  </si>
  <si>
    <t>HOKAIDO</t>
  </si>
  <si>
    <t>Suppengläser aus 75 kg und etwas Knoblauch</t>
  </si>
  <si>
    <t>216 Gläser</t>
  </si>
  <si>
    <t>Butternut</t>
  </si>
  <si>
    <t>Jack O’Lantern</t>
  </si>
  <si>
    <t>B Ware Endverbraucher</t>
  </si>
  <si>
    <t>Stückpreis Spezial</t>
  </si>
  <si>
    <t>20 Stück</t>
  </si>
  <si>
    <t>XXL Muskatkürbis</t>
  </si>
  <si>
    <t>Der Rest ist aufgrund von Personalmangel und später Reife auf den Feldern geblieben</t>
  </si>
  <si>
    <t>Mini Musk</t>
  </si>
  <si>
    <t>Puccini</t>
  </si>
  <si>
    <t>Knoblauch</t>
  </si>
  <si>
    <t>als Zopf</t>
  </si>
  <si>
    <t>loser Knoblauch</t>
  </si>
  <si>
    <t>Kürbisernte</t>
  </si>
  <si>
    <t>Herbst 2024</t>
  </si>
  <si>
    <t>Vorbereitung der Ernte</t>
  </si>
  <si>
    <t>Einmalernte: Vorbereitung</t>
  </si>
  <si>
    <t>Einlagern der Kürbisse</t>
  </si>
  <si>
    <t>2 Zugmaschinen, Lappen, Wasser</t>
  </si>
  <si>
    <t>Maschinenkosten (2x Fendt)</t>
  </si>
  <si>
    <t>Fendt Vario: € 27/h, Fendt Favorit: € 17/h</t>
  </si>
  <si>
    <t>Ernte: Einmalernte und Transport zum Lager</t>
  </si>
  <si>
    <t>Knoblauchpflanzung</t>
  </si>
  <si>
    <t>Stecken der Zehen</t>
  </si>
  <si>
    <t>Knoblauchzehen</t>
  </si>
  <si>
    <t>ca. 5300 Stück</t>
  </si>
  <si>
    <t>Knoblauchpflanzung: Planung</t>
  </si>
  <si>
    <t>Knoblauchpflanzung: Fräsen</t>
  </si>
  <si>
    <t>Bodenvorbereitung (Fräsen)</t>
  </si>
  <si>
    <t xml:space="preserve">Sortenauswahl, Saatgutbedarf, Bestellung der Knotblauchzehen. Planung der Pflanzung. </t>
  </si>
  <si>
    <t>Knoblauch hacken</t>
  </si>
  <si>
    <t>Knoblauchernte</t>
  </si>
  <si>
    <t>Ernte: Putzen und Einlagern</t>
  </si>
  <si>
    <t>Knoblauch: Wertsteigerung</t>
  </si>
  <si>
    <t>Wertsteigerung durch Zöpfe binden</t>
  </si>
  <si>
    <t>Kosten der Herstellung der Zöpfe (Eichhof: "Produktion lohnt sich ab dem 15. Zopf")</t>
  </si>
  <si>
    <t>Erlös Jack O’Lantern</t>
  </si>
  <si>
    <t>Erlös Butternut</t>
  </si>
  <si>
    <t>Erlös Suppengläser (Hokaido)</t>
  </si>
  <si>
    <t>Erlös Hokaido</t>
  </si>
  <si>
    <t>Erlös Suppengläser (abzüglich der Kosten)</t>
  </si>
  <si>
    <t>Erlös Knoblauchzöpfe  (abzüglich der Kosten)</t>
  </si>
  <si>
    <t>Erlös XXL Muskatkürbis</t>
  </si>
  <si>
    <t>Erlös Mini Musk</t>
  </si>
  <si>
    <t>Erlös Puccini</t>
  </si>
  <si>
    <t>Erlös loser Knoblauch</t>
  </si>
  <si>
    <t>Erlös Zopf</t>
  </si>
  <si>
    <t>AFS Kirchkoppel, Rieckens Eichhof: Pappelpflanzung mit Kürbis und Knoblauch als Unterpflanzung</t>
  </si>
  <si>
    <t>Arbeitszeitaufwand und Direktkosten: bestehendes AFS Kirchkoppel (insg. 0,3 ha Gehölzfläche), Rieckens Eichhof: Betrachtung der Pflanzung von Unterkulturen auf die Investitionskosten</t>
  </si>
  <si>
    <t>Anbaufläche: 1 Kürbis alle 4 m, mittig im Gehölzstreifen gepflanzt</t>
  </si>
  <si>
    <t>Metallgestell, Vlies, Bewässerungssystem</t>
  </si>
  <si>
    <t>Geplant: Pflanzaktion mit 20 Ehrenamtlichen vom Hof / aus Hofnähe</t>
  </si>
  <si>
    <t>Mittagsimbiss mit Getränken für die Versorgung der Ehrenamtlichen am Kürbispflanztag organisieren. Kosten für die Versorgung.</t>
  </si>
  <si>
    <r>
      <rPr>
        <u/>
        <sz val="11"/>
        <rFont val="Calibri"/>
        <family val="2"/>
        <scheme val="minor"/>
      </rPr>
      <t>Mulchmaterial</t>
    </r>
    <r>
      <rPr>
        <sz val="11"/>
        <rFont val="Calibri"/>
        <family val="2"/>
        <scheme val="minor"/>
      </rPr>
      <t xml:space="preserve"> aus Rindermist, Holzhackschnitzel, Silage (Wickroggen+ Grassilage). </t>
    </r>
    <r>
      <rPr>
        <u/>
        <sz val="11"/>
        <rFont val="Calibri"/>
        <family val="2"/>
        <scheme val="minor"/>
      </rPr>
      <t>Wasser</t>
    </r>
    <r>
      <rPr>
        <sz val="11"/>
        <rFont val="Calibri"/>
        <family val="2"/>
        <scheme val="minor"/>
      </rPr>
      <t xml:space="preserve">: Brunnenwasser (ohne Kosten)  // Keine zusätzliche </t>
    </r>
    <r>
      <rPr>
        <u/>
        <sz val="11"/>
        <rFont val="Calibri"/>
        <family val="2"/>
        <scheme val="minor"/>
      </rPr>
      <t>Bodenvorbereitung</t>
    </r>
    <r>
      <rPr>
        <sz val="11"/>
        <rFont val="Calibri"/>
        <family val="2"/>
        <scheme val="minor"/>
      </rPr>
      <t xml:space="preserve"> - wurde gleichzeitig mit dem Agroforststreifen erledigt.</t>
    </r>
  </si>
  <si>
    <t>Anleitung der Vorarbeiter durch den Eichhof</t>
  </si>
  <si>
    <t>Kontrollgang</t>
  </si>
  <si>
    <t>Kontrollgang Kürbis</t>
  </si>
  <si>
    <t>Ablaufen der Fläche: Wurden Materialien vergessen? Wurde die Arbeit gut ausgeführt? Pflanzung fotografisch dokumentieren.</t>
  </si>
  <si>
    <t>Lappen &amp; Wasser zum sofortigen Reinigen (vor dem Einlagern) // Trecker-Nutzzeit: 0,5 h</t>
  </si>
  <si>
    <t>Manuelles Hacken zwischen den Pflanzen</t>
  </si>
  <si>
    <t>Kosten für Etikettenvorbereitung, Produktion und Koordination der Suppengläser. Eichhof: "Produktion lohnt sich ab dem 151 Glas"</t>
  </si>
  <si>
    <t>Kürbis: Arbeitszeit / Direktkosten</t>
  </si>
  <si>
    <t>Knoblauch: Arbeitszeit / Direktkosten</t>
  </si>
  <si>
    <t>gespendet (Brutto-Kaufpreis: € 2 /l)</t>
  </si>
  <si>
    <t>Geliehen von Bekannten</t>
  </si>
  <si>
    <t>7 €/h</t>
  </si>
  <si>
    <t>durch Praktikanten, deshalb ohne Arbeitskosten. Insg. 6 Akh</t>
  </si>
  <si>
    <t>Handhacke</t>
  </si>
  <si>
    <t>insg. 2 Akh</t>
  </si>
  <si>
    <t>insg. 3 Akh, weil die Kürbisranken i.V. zum 6.7. größer sind.</t>
  </si>
  <si>
    <t>Zusätzlich fast 20 ehrenamtliche Arbeitskräfte</t>
  </si>
  <si>
    <t>Zusätzlich 4 ehrenamtliche Hilfskräfte</t>
  </si>
  <si>
    <t>Zusätzlich 9 ehrenamtliche Hilfskräfte</t>
  </si>
  <si>
    <t>Ernte: Einmalernte (per Hand)</t>
  </si>
  <si>
    <t>Zusätzlich 3 ehrenamtliche Arbeitskräfte</t>
  </si>
  <si>
    <t>3 ehrenamtliche Arbeitskräfte</t>
  </si>
  <si>
    <t>Preisangaben ohne Mehrwertsteuer</t>
  </si>
  <si>
    <t>15€/h</t>
  </si>
  <si>
    <r>
      <rPr>
        <u/>
        <sz val="11"/>
        <rFont val="Calibri"/>
        <family val="2"/>
        <scheme val="minor"/>
      </rPr>
      <t>Betriebsmittel</t>
    </r>
    <r>
      <rPr>
        <sz val="11"/>
        <rFont val="Calibri"/>
        <family val="2"/>
        <scheme val="minor"/>
      </rPr>
      <t xml:space="preserve">: sind aus dem Bestand und wiederverwendbar. </t>
    </r>
    <r>
      <rPr>
        <u/>
        <sz val="11"/>
        <rFont val="Calibri"/>
        <family val="2"/>
        <scheme val="minor"/>
      </rPr>
      <t>Der Arbeitsschritt</t>
    </r>
    <r>
      <rPr>
        <sz val="11"/>
        <rFont val="Calibri"/>
        <family val="2"/>
        <scheme val="minor"/>
      </rPr>
      <t xml:space="preserve"> hat zum Ziel, die Jungpflanzen schrittweise an das (i.V. zum Gewächshaus) rauere Klima im Freien zu gewöhnen.</t>
    </r>
  </si>
  <si>
    <t>inkl. Mittagsimbiss mit Ehrenamtlichen; ca. 5 Ehrenamtliche</t>
  </si>
  <si>
    <t>Es wurden 380 Kürbispflanzen auf 2/3 der Pappelstreifen gepflanzt (im Randbereich der Gehölzstreifen)</t>
  </si>
  <si>
    <t>Pflanzdichte: 15 cm x 10 cm auf 80 m². Netto-Preis: Circa 100 €.</t>
  </si>
  <si>
    <t>Eichhof, KTBL--Schrift</t>
  </si>
  <si>
    <t>Pappelpflanzung, Logistik &amp; Verpackung Pflanzgut, Logistik &amp; Anfahrt Pflanzmaschine.</t>
  </si>
  <si>
    <r>
      <rPr>
        <u/>
        <sz val="11"/>
        <rFont val="Calibri"/>
        <family val="2"/>
        <scheme val="minor"/>
      </rPr>
      <t>Pflanzzeit</t>
    </r>
    <r>
      <rPr>
        <sz val="11"/>
        <rFont val="Calibri"/>
        <family val="2"/>
        <scheme val="minor"/>
      </rPr>
      <t>: durchschnittlicher Arbeitsbedarf pro ha Baumstreifen: 29.7 Akh (Quelle: KTBL)</t>
    </r>
  </si>
  <si>
    <t>Wie wirkt sich die Unterpflanzung im Pflanzjahr auf den Kapitalwert aus?</t>
  </si>
  <si>
    <t xml:space="preserve">Fragestellung: </t>
  </si>
  <si>
    <t>Hinweise:</t>
  </si>
  <si>
    <t>Ergebnis:</t>
  </si>
  <si>
    <r>
      <t xml:space="preserve">1. Aufgrund von </t>
    </r>
    <r>
      <rPr>
        <b/>
        <sz val="12"/>
        <rFont val="Calibri"/>
        <family val="2"/>
        <scheme val="minor"/>
      </rPr>
      <t>Arbeitskräftemangel</t>
    </r>
    <r>
      <rPr>
        <sz val="12"/>
        <rFont val="Calibri"/>
        <family val="2"/>
        <scheme val="minor"/>
      </rPr>
      <t xml:space="preserve"> konnte der Eichhof die Unterkulturen nicht auf dem gesamten Pappelsystem anpflanzen, pflegen und ernten. Die Kürbisse konnten deshalb  nicht vollständig geerntet werden.</t>
    </r>
  </si>
  <si>
    <r>
      <t xml:space="preserve">2. Die </t>
    </r>
    <r>
      <rPr>
        <b/>
        <sz val="12"/>
        <rFont val="Calibri"/>
        <family val="2"/>
        <scheme val="minor"/>
      </rPr>
      <t>Nachfrage</t>
    </r>
    <r>
      <rPr>
        <sz val="12"/>
        <rFont val="Calibri"/>
        <family val="2"/>
        <scheme val="minor"/>
      </rPr>
      <t xml:space="preserve"> nach den Produkten, Kürbisse und Knoblauch, konnte bei weitem nicht gedeckt werden.</t>
    </r>
  </si>
  <si>
    <r>
      <t xml:space="preserve">3. Bei einer größeren Pflanzfläche können die </t>
    </r>
    <r>
      <rPr>
        <b/>
        <sz val="12"/>
        <rFont val="Calibri"/>
        <family val="2"/>
        <scheme val="minor"/>
      </rPr>
      <t>Stückkosten</t>
    </r>
    <r>
      <rPr>
        <sz val="12"/>
        <rFont val="Calibri"/>
        <family val="2"/>
        <scheme val="minor"/>
      </rPr>
      <t xml:space="preserve"> sinken, u. a. aufgrund der geringeren anteiligen Rüstzeiten.</t>
    </r>
  </si>
  <si>
    <r>
      <t xml:space="preserve">Obwohl Anbau, Pflege und Ernte der Unterkulturen aufgrund des Arbeitskräftemangels nur eingeschränkt möglich waren, deckten diese über 25 % der </t>
    </r>
    <r>
      <rPr>
        <b/>
        <sz val="12"/>
        <rFont val="Calibri"/>
        <family val="2"/>
        <scheme val="minor"/>
      </rPr>
      <t>Investitionskosten</t>
    </r>
    <r>
      <rPr>
        <sz val="12"/>
        <rFont val="Calibri"/>
        <family val="2"/>
        <scheme val="minor"/>
      </rPr>
      <t>. Im Folgejahr wurden ebenfalls Kürbisse angebaut, wodurch die Investitionskosten des Pflanzjahres weiter kompensiert werden konnten.</t>
    </r>
  </si>
  <si>
    <t>Erläuterungen:</t>
  </si>
  <si>
    <r>
      <t xml:space="preserve">Der </t>
    </r>
    <r>
      <rPr>
        <b/>
        <sz val="12"/>
        <rFont val="Calibri"/>
        <family val="2"/>
        <scheme val="minor"/>
      </rPr>
      <t>Abzinsfaktor</t>
    </r>
    <r>
      <rPr>
        <sz val="12"/>
        <rFont val="Calibri"/>
        <family val="2"/>
        <scheme val="minor"/>
      </rPr>
      <t xml:space="preserve"> rechnet eine zukünftige Zahlung auf ihren heutigen Wert, den </t>
    </r>
    <r>
      <rPr>
        <b/>
        <sz val="12"/>
        <rFont val="Calibri"/>
        <family val="2"/>
        <scheme val="minor"/>
      </rPr>
      <t>Barwert</t>
    </r>
    <r>
      <rPr>
        <sz val="12"/>
        <rFont val="Calibri"/>
        <family val="2"/>
        <scheme val="minor"/>
      </rPr>
      <t>, zurück. Er berücksichtigt, dass ein Euro heute mehr wert ist als ein Euro in der Zukunft, da er bis dahin verzinst angelegt werden könnte.</t>
    </r>
  </si>
  <si>
    <r>
      <t xml:space="preserve">Ein positiver </t>
    </r>
    <r>
      <rPr>
        <b/>
        <sz val="12"/>
        <rFont val="Calibri"/>
        <family val="2"/>
        <scheme val="minor"/>
      </rPr>
      <t>Kapitalwert</t>
    </r>
    <r>
      <rPr>
        <sz val="12"/>
        <rFont val="Calibri"/>
        <family val="2"/>
        <scheme val="minor"/>
      </rPr>
      <t xml:space="preserve"> bedeutet, dass die geforderte Rendite von 4 % überstiegen wird. Ein Kapitalwert von null bedeutet, dass dieser Schwellenwert exakt erreicht wird.</t>
    </r>
  </si>
  <si>
    <r>
      <t xml:space="preserve">Die </t>
    </r>
    <r>
      <rPr>
        <b/>
        <sz val="12"/>
        <rFont val="Calibri"/>
        <family val="2"/>
        <scheme val="minor"/>
      </rPr>
      <t>Annuität</t>
    </r>
    <r>
      <rPr>
        <sz val="12"/>
        <rFont val="Calibri"/>
        <family val="2"/>
        <scheme val="minor"/>
      </rPr>
      <t xml:space="preserve"> wandelt den auf 25 Jahre berechneten Kapitalwert in einen gleichbleibenden Jahresbetrag für denselben Zeitraum um. Sie ist besonders hilfreich, wenn sich Gehölze und Zahlungszeitpunkte stark unterscheiden.</t>
    </r>
  </si>
  <si>
    <r>
      <t xml:space="preserve">Bei dieser Berechnung wird </t>
    </r>
    <r>
      <rPr>
        <b/>
        <sz val="12"/>
        <rFont val="Calibri"/>
        <family val="2"/>
        <scheme val="minor"/>
      </rPr>
      <t>ausschließlich der  Baumstreifen</t>
    </r>
    <r>
      <rPr>
        <sz val="12"/>
        <rFont val="Calibri"/>
        <family val="2"/>
        <scheme val="minor"/>
      </rPr>
      <t xml:space="preserve"> betrachtet - nicht das gesamte Agroforstsystem. Er wird mithilfe der Kapitalwertmethode als Investition bewertet. Diese Methode prüft, ob sich eine </t>
    </r>
    <r>
      <rPr>
        <b/>
        <sz val="12"/>
        <rFont val="Calibri"/>
        <family val="2"/>
        <scheme val="minor"/>
      </rPr>
      <t>langfristige Investition</t>
    </r>
    <r>
      <rPr>
        <sz val="12"/>
        <rFont val="Calibri"/>
        <family val="2"/>
        <scheme val="minor"/>
      </rPr>
      <t xml:space="preserve"> wirtschaftlich lohnt. Dazu werden alle künftig erwarteten Ein- und Auszahlungen, z.B. Pflegekosten, auf ihren heutigen Wert umgerechnet. Grundidee:  Ein Euro heute ist mehr wert als ein Euro in der Zukunft, da verfügbares Geld alternativ angelegt und verzinst werden kann. Künftige Ein- und Auszahlungen werden deshalb mit einem Zinssatz auf den heutigen Zeitpunkt abgezinst. Sollen mehrere langfristige Investitionsmöglichkeiten – etwa verschiedene Gehölzarten im Baumstreifen oder eine alternative Geldanlage wie ein Festgeldkonto – verglichen werden, wird in der Regel die Option mit dem höchsten positiven Kapitalwert bevorzugt. </t>
    </r>
    <r>
      <rPr>
        <b/>
        <sz val="12"/>
        <rFont val="Calibri"/>
        <family val="2"/>
        <scheme val="minor"/>
      </rPr>
      <t>Ökosystemleistungen</t>
    </r>
    <r>
      <rPr>
        <sz val="12"/>
        <rFont val="Calibri"/>
        <family val="2"/>
        <scheme val="minor"/>
      </rPr>
      <t xml:space="preserve"> werden in dieser Berechnung in der Regel nicht monetär berücksichtigt.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</si>
</sst>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#,##0.00\ &quot;€&quot;;[Red]\-#,##0.00\ &quot;€&quot;"/>
    <numFmt numFmtId="164" formatCode="d/m;@"/>
    <numFmt numFmtId="165" formatCode="#,##0.00\ [$€-407];\-#,##0.00\ [$€-407]"/>
    <numFmt numFmtId="166" formatCode="#,##0.00\ &quot;€&quot;"/>
    <numFmt numFmtId="167" formatCode="0.0"/>
    <numFmt numFmtId="168" formatCode="#,##0.00\ _€"/>
  </numFmts>
  <fonts count="4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0"/>
      <name val="Arial"/>
      <family val="2"/>
    </font>
    <font>
      <b/>
      <sz val="12"/>
      <name val="Arial"/>
      <family val="2"/>
    </font>
    <font>
      <sz val="11"/>
      <name val="Verdana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name val="Arial"/>
      <family val="2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3333CC"/>
      <name val="Calibri"/>
      <family val="2"/>
      <scheme val="minor"/>
    </font>
    <font>
      <sz val="14"/>
      <color rgb="FF3333CC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sz val="14"/>
      <color rgb="FF0070C0"/>
      <name val="Calibri"/>
      <family val="2"/>
      <scheme val="minor"/>
    </font>
    <font>
      <b/>
      <sz val="12"/>
      <color rgb="FF3333CC"/>
      <name val="Calibri"/>
      <family val="2"/>
      <scheme val="minor"/>
    </font>
    <font>
      <sz val="12"/>
      <color rgb="FF3333CC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6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A61C59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FFFF8B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E7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5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91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3" fillId="0" borderId="0"/>
    <xf numFmtId="0" fontId="7" fillId="0" borderId="0" applyNumberFormat="0" applyFill="0" applyBorder="0" applyAlignment="0" applyProtection="0"/>
  </cellStyleXfs>
  <cellXfs count="372">
    <xf numFmtId="0" fontId="0" fillId="0" borderId="0" xfId="0"/>
    <xf numFmtId="0" fontId="5" fillId="0" borderId="0" xfId="0" applyFont="1"/>
    <xf numFmtId="0" fontId="4" fillId="0" borderId="0" xfId="0" applyFont="1"/>
    <xf numFmtId="0" fontId="10" fillId="0" borderId="0" xfId="0" applyFont="1"/>
    <xf numFmtId="0" fontId="6" fillId="0" borderId="0" xfId="0" applyFont="1"/>
    <xf numFmtId="164" fontId="4" fillId="0" borderId="0" xfId="0" applyNumberFormat="1" applyFont="1"/>
    <xf numFmtId="164" fontId="4" fillId="2" borderId="0" xfId="0" applyNumberFormat="1" applyFont="1" applyFill="1"/>
    <xf numFmtId="164" fontId="6" fillId="0" borderId="0" xfId="0" applyNumberFormat="1" applyFont="1"/>
    <xf numFmtId="0" fontId="9" fillId="0" borderId="0" xfId="0" applyFont="1" applyAlignment="1">
      <alignment horizontal="center"/>
    </xf>
    <xf numFmtId="164" fontId="10" fillId="0" borderId="0" xfId="0" applyNumberFormat="1" applyFont="1"/>
    <xf numFmtId="0" fontId="11" fillId="0" borderId="0" xfId="0" applyFont="1"/>
    <xf numFmtId="164" fontId="6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164" fontId="12" fillId="0" borderId="0" xfId="0" applyNumberFormat="1" applyFont="1"/>
    <xf numFmtId="164" fontId="14" fillId="0" borderId="0" xfId="0" applyNumberFormat="1" applyFont="1"/>
    <xf numFmtId="0" fontId="14" fillId="0" borderId="0" xfId="0" applyFont="1"/>
    <xf numFmtId="0" fontId="16" fillId="0" borderId="0" xfId="0" applyFont="1"/>
    <xf numFmtId="166" fontId="14" fillId="0" borderId="0" xfId="0" applyNumberFormat="1" applyFont="1"/>
    <xf numFmtId="166" fontId="16" fillId="0" borderId="0" xfId="0" applyNumberFormat="1" applyFont="1"/>
    <xf numFmtId="165" fontId="14" fillId="0" borderId="0" xfId="0" applyNumberFormat="1" applyFont="1"/>
    <xf numFmtId="0" fontId="15" fillId="0" borderId="0" xfId="0" applyFont="1" applyAlignment="1">
      <alignment horizontal="center"/>
    </xf>
    <xf numFmtId="16" fontId="14" fillId="0" borderId="0" xfId="0" applyNumberFormat="1" applyFont="1"/>
    <xf numFmtId="0" fontId="9" fillId="3" borderId="0" xfId="0" applyFont="1" applyFill="1" applyAlignment="1">
      <alignment horizontal="center"/>
    </xf>
    <xf numFmtId="0" fontId="9" fillId="3" borderId="0" xfId="0" applyFont="1" applyFill="1"/>
    <xf numFmtId="0" fontId="13" fillId="3" borderId="0" xfId="0" applyFont="1" applyFill="1"/>
    <xf numFmtId="165" fontId="14" fillId="5" borderId="0" xfId="0" applyNumberFormat="1" applyFont="1" applyFill="1" applyAlignment="1">
      <alignment horizontal="right"/>
    </xf>
    <xf numFmtId="0" fontId="13" fillId="3" borderId="0" xfId="0" applyFont="1" applyFill="1" applyAlignment="1">
      <alignment horizontal="center"/>
    </xf>
    <xf numFmtId="166" fontId="12" fillId="3" borderId="1" xfId="0" applyNumberFormat="1" applyFont="1" applyFill="1" applyBorder="1"/>
    <xf numFmtId="164" fontId="13" fillId="4" borderId="1" xfId="0" applyNumberFormat="1" applyFont="1" applyFill="1" applyBorder="1"/>
    <xf numFmtId="0" fontId="0" fillId="0" borderId="0" xfId="0" applyAlignment="1">
      <alignment horizontal="center" vertical="center"/>
    </xf>
    <xf numFmtId="0" fontId="17" fillId="0" borderId="0" xfId="0" applyFont="1" applyAlignment="1">
      <alignment horizontal="center" vertical="center"/>
    </xf>
    <xf numFmtId="4" fontId="0" fillId="0" borderId="0" xfId="0" applyNumberFormat="1"/>
    <xf numFmtId="166" fontId="0" fillId="0" borderId="0" xfId="0" applyNumberFormat="1"/>
    <xf numFmtId="8" fontId="0" fillId="0" borderId="0" xfId="0" applyNumberFormat="1"/>
    <xf numFmtId="0" fontId="20" fillId="0" borderId="0" xfId="89" applyFont="1"/>
    <xf numFmtId="49" fontId="20" fillId="0" borderId="0" xfId="89" applyNumberFormat="1" applyFont="1"/>
    <xf numFmtId="0" fontId="20" fillId="0" borderId="0" xfId="89" applyFont="1" applyAlignment="1">
      <alignment horizontal="left" vertical="center"/>
    </xf>
    <xf numFmtId="0" fontId="3" fillId="0" borderId="0" xfId="89"/>
    <xf numFmtId="49" fontId="3" fillId="0" borderId="0" xfId="89" applyNumberFormat="1"/>
    <xf numFmtId="0" fontId="3" fillId="0" borderId="0" xfId="89" applyAlignment="1">
      <alignment horizontal="left" vertical="center"/>
    </xf>
    <xf numFmtId="0" fontId="3" fillId="0" borderId="0" xfId="89" applyAlignment="1">
      <alignment horizontal="left" vertical="center" wrapText="1"/>
    </xf>
    <xf numFmtId="0" fontId="19" fillId="0" borderId="13" xfId="89" applyFont="1" applyBorder="1" applyAlignment="1">
      <alignment horizontal="center" vertical="center" wrapText="1"/>
    </xf>
    <xf numFmtId="0" fontId="19" fillId="0" borderId="16" xfId="89" applyFont="1" applyBorder="1" applyAlignment="1">
      <alignment horizontal="center" vertical="center" wrapText="1"/>
    </xf>
    <xf numFmtId="0" fontId="19" fillId="0" borderId="17" xfId="89" applyFont="1" applyBorder="1" applyAlignment="1">
      <alignment horizontal="center" vertical="center" wrapText="1"/>
    </xf>
    <xf numFmtId="0" fontId="19" fillId="0" borderId="18" xfId="89" applyFont="1" applyBorder="1" applyAlignment="1">
      <alignment horizontal="center" vertical="center" wrapText="1"/>
    </xf>
    <xf numFmtId="0" fontId="19" fillId="0" borderId="4" xfId="89" applyFont="1" applyBorder="1" applyAlignment="1">
      <alignment horizontal="center" vertical="center" wrapText="1"/>
    </xf>
    <xf numFmtId="0" fontId="19" fillId="0" borderId="7" xfId="89" applyFont="1" applyBorder="1" applyAlignment="1">
      <alignment horizontal="left" vertical="center" wrapText="1"/>
    </xf>
    <xf numFmtId="0" fontId="3" fillId="0" borderId="0" xfId="89" applyAlignment="1">
      <alignment horizontal="left" vertical="top" wrapText="1"/>
    </xf>
    <xf numFmtId="0" fontId="3" fillId="0" borderId="0" xfId="89" applyFont="1"/>
    <xf numFmtId="49" fontId="3" fillId="0" borderId="0" xfId="89" applyNumberFormat="1" applyFont="1"/>
    <xf numFmtId="0" fontId="3" fillId="0" borderId="0" xfId="89" applyFont="1" applyAlignment="1">
      <alignment horizontal="left" vertical="center"/>
    </xf>
    <xf numFmtId="0" fontId="19" fillId="0" borderId="0" xfId="89" applyFont="1"/>
    <xf numFmtId="0" fontId="19" fillId="0" borderId="0" xfId="89" applyFont="1" applyFill="1"/>
    <xf numFmtId="0" fontId="19" fillId="0" borderId="0" xfId="89" applyFont="1" applyAlignment="1">
      <alignment horizontal="left" vertical="center"/>
    </xf>
    <xf numFmtId="0" fontId="25" fillId="0" borderId="0" xfId="89" applyFont="1"/>
    <xf numFmtId="0" fontId="26" fillId="0" borderId="0" xfId="89" applyFont="1" applyAlignment="1">
      <alignment horizontal="center" vertical="center"/>
    </xf>
    <xf numFmtId="0" fontId="25" fillId="0" borderId="0" xfId="89" applyFont="1" applyAlignment="1">
      <alignment horizontal="center" vertical="center"/>
    </xf>
    <xf numFmtId="0" fontId="26" fillId="0" borderId="20" xfId="89" applyFont="1" applyBorder="1" applyAlignment="1">
      <alignment horizontal="center" vertical="center" wrapText="1"/>
    </xf>
    <xf numFmtId="0" fontId="25" fillId="0" borderId="0" xfId="89" applyFont="1" applyAlignment="1">
      <alignment horizontal="left" vertical="center"/>
    </xf>
    <xf numFmtId="0" fontId="3" fillId="0" borderId="22" xfId="89" applyFont="1" applyFill="1" applyBorder="1" applyAlignment="1">
      <alignment horizontal="center" vertical="center" wrapText="1"/>
    </xf>
    <xf numFmtId="0" fontId="3" fillId="0" borderId="20" xfId="89" applyFill="1" applyBorder="1" applyAlignment="1">
      <alignment horizontal="center" vertical="center" wrapText="1"/>
    </xf>
    <xf numFmtId="0" fontId="18" fillId="0" borderId="23" xfId="89" applyFont="1" applyFill="1" applyBorder="1" applyAlignment="1">
      <alignment horizontal="left" vertical="center" wrapText="1"/>
    </xf>
    <xf numFmtId="0" fontId="18" fillId="0" borderId="31" xfId="89" applyFont="1" applyFill="1" applyBorder="1" applyAlignment="1">
      <alignment vertical="center" wrapText="1"/>
    </xf>
    <xf numFmtId="0" fontId="3" fillId="0" borderId="31" xfId="89" applyFill="1" applyBorder="1" applyAlignment="1">
      <alignment horizontal="left" vertical="center" wrapText="1"/>
    </xf>
    <xf numFmtId="0" fontId="27" fillId="0" borderId="7" xfId="89" applyFont="1" applyBorder="1" applyAlignment="1">
      <alignment horizontal="left" vertical="center" wrapText="1"/>
    </xf>
    <xf numFmtId="0" fontId="23" fillId="11" borderId="31" xfId="89" applyFont="1" applyFill="1" applyBorder="1" applyAlignment="1">
      <alignment horizontal="left" vertical="center" wrapText="1"/>
    </xf>
    <xf numFmtId="0" fontId="29" fillId="0" borderId="0" xfId="89" applyFont="1" applyAlignment="1">
      <alignment horizontal="center" vertical="center"/>
    </xf>
    <xf numFmtId="0" fontId="30" fillId="0" borderId="0" xfId="89" applyFont="1" applyAlignment="1">
      <alignment horizontal="center" vertical="center"/>
    </xf>
    <xf numFmtId="166" fontId="26" fillId="0" borderId="6" xfId="89" applyNumberFormat="1" applyFont="1" applyBorder="1" applyAlignment="1">
      <alignment horizontal="center" vertical="center" wrapText="1"/>
    </xf>
    <xf numFmtId="166" fontId="26" fillId="0" borderId="36" xfId="89" applyNumberFormat="1" applyFont="1" applyBorder="1" applyAlignment="1">
      <alignment horizontal="center" vertical="center" wrapText="1"/>
    </xf>
    <xf numFmtId="166" fontId="26" fillId="0" borderId="39" xfId="89" applyNumberFormat="1" applyFont="1" applyBorder="1" applyAlignment="1">
      <alignment horizontal="center" vertical="center" wrapText="1"/>
    </xf>
    <xf numFmtId="166" fontId="25" fillId="0" borderId="35" xfId="89" applyNumberFormat="1" applyFont="1" applyBorder="1" applyAlignment="1">
      <alignment horizontal="center" vertical="center" wrapText="1"/>
    </xf>
    <xf numFmtId="166" fontId="25" fillId="0" borderId="37" xfId="89" applyNumberFormat="1" applyFont="1" applyBorder="1" applyAlignment="1">
      <alignment horizontal="center" vertical="center" wrapText="1"/>
    </xf>
    <xf numFmtId="0" fontId="31" fillId="10" borderId="35" xfId="89" applyFont="1" applyFill="1" applyBorder="1" applyAlignment="1">
      <alignment horizontal="center" vertical="center" wrapText="1"/>
    </xf>
    <xf numFmtId="0" fontId="31" fillId="10" borderId="36" xfId="89" applyFont="1" applyFill="1" applyBorder="1" applyAlignment="1">
      <alignment horizontal="center" vertical="center" wrapText="1"/>
    </xf>
    <xf numFmtId="0" fontId="31" fillId="10" borderId="39" xfId="89" applyFont="1" applyFill="1" applyBorder="1" applyAlignment="1">
      <alignment horizontal="center" vertical="center" wrapText="1"/>
    </xf>
    <xf numFmtId="0" fontId="31" fillId="10" borderId="37" xfId="89" applyFont="1" applyFill="1" applyBorder="1" applyAlignment="1">
      <alignment horizontal="center" vertical="center" wrapText="1"/>
    </xf>
    <xf numFmtId="0" fontId="31" fillId="10" borderId="40" xfId="89" applyFont="1" applyFill="1" applyBorder="1" applyAlignment="1">
      <alignment horizontal="center" vertical="center" wrapText="1"/>
    </xf>
    <xf numFmtId="0" fontId="25" fillId="0" borderId="43" xfId="89" applyFont="1" applyFill="1" applyBorder="1" applyAlignment="1">
      <alignment horizontal="center" vertical="center"/>
    </xf>
    <xf numFmtId="0" fontId="25" fillId="12" borderId="12" xfId="89" applyFont="1" applyFill="1" applyBorder="1" applyAlignment="1">
      <alignment horizontal="center" vertical="center"/>
    </xf>
    <xf numFmtId="1" fontId="25" fillId="12" borderId="40" xfId="89" applyNumberFormat="1" applyFont="1" applyFill="1" applyBorder="1" applyAlignment="1">
      <alignment horizontal="center" vertical="center" wrapText="1"/>
    </xf>
    <xf numFmtId="0" fontId="33" fillId="0" borderId="0" xfId="89" applyFont="1" applyAlignment="1">
      <alignment horizontal="center" vertical="center"/>
    </xf>
    <xf numFmtId="0" fontId="23" fillId="11" borderId="20" xfId="89" applyFont="1" applyFill="1" applyBorder="1" applyAlignment="1">
      <alignment horizontal="center" vertical="center" wrapText="1"/>
    </xf>
    <xf numFmtId="0" fontId="23" fillId="11" borderId="30" xfId="89" applyFont="1" applyFill="1" applyBorder="1" applyAlignment="1">
      <alignment horizontal="left" vertical="center" wrapText="1"/>
    </xf>
    <xf numFmtId="49" fontId="18" fillId="0" borderId="0" xfId="89" applyNumberFormat="1" applyFont="1" applyAlignment="1">
      <alignment horizontal="left" vertical="center"/>
    </xf>
    <xf numFmtId="0" fontId="17" fillId="0" borderId="0" xfId="0" applyFont="1"/>
    <xf numFmtId="0" fontId="0" fillId="0" borderId="0" xfId="0" applyFont="1"/>
    <xf numFmtId="49" fontId="22" fillId="0" borderId="0" xfId="89" applyNumberFormat="1" applyFont="1" applyAlignment="1">
      <alignment horizontal="left" vertical="center"/>
    </xf>
    <xf numFmtId="0" fontId="22" fillId="0" borderId="0" xfId="89" applyFont="1"/>
    <xf numFmtId="0" fontId="35" fillId="0" borderId="0" xfId="0" applyFont="1" applyAlignment="1">
      <alignment horizontal="left" vertical="center"/>
    </xf>
    <xf numFmtId="49" fontId="20" fillId="0" borderId="0" xfId="0" applyNumberFormat="1" applyFont="1" applyAlignment="1">
      <alignment horizontal="center" vertical="center" wrapText="1"/>
    </xf>
    <xf numFmtId="49" fontId="20" fillId="0" borderId="0" xfId="0" applyNumberFormat="1" applyFont="1" applyAlignment="1">
      <alignment wrapText="1"/>
    </xf>
    <xf numFmtId="49" fontId="24" fillId="0" borderId="0" xfId="0" applyNumberFormat="1" applyFont="1" applyAlignment="1">
      <alignment wrapText="1"/>
    </xf>
    <xf numFmtId="0" fontId="0" fillId="0" borderId="0" xfId="0" applyBorder="1"/>
    <xf numFmtId="0" fontId="28" fillId="0" borderId="0" xfId="89" applyFont="1" applyFill="1" applyBorder="1" applyAlignment="1">
      <alignment horizontal="left" vertical="center"/>
    </xf>
    <xf numFmtId="0" fontId="25" fillId="0" borderId="0" xfId="89" applyFont="1" applyFill="1" applyBorder="1"/>
    <xf numFmtId="0" fontId="25" fillId="0" borderId="0" xfId="89" applyFont="1" applyFill="1" applyBorder="1" applyAlignment="1">
      <alignment horizontal="center" vertical="center"/>
    </xf>
    <xf numFmtId="0" fontId="23" fillId="7" borderId="19" xfId="89" applyFont="1" applyFill="1" applyBorder="1" applyAlignment="1">
      <alignment horizontal="left" vertical="center" wrapText="1"/>
    </xf>
    <xf numFmtId="49" fontId="23" fillId="7" borderId="20" xfId="89" applyNumberFormat="1" applyFont="1" applyFill="1" applyBorder="1" applyAlignment="1">
      <alignment horizontal="left" vertical="center" wrapText="1"/>
    </xf>
    <xf numFmtId="14" fontId="23" fillId="7" borderId="21" xfId="89" applyNumberFormat="1" applyFont="1" applyFill="1" applyBorder="1" applyAlignment="1">
      <alignment horizontal="center" vertical="center" wrapText="1"/>
    </xf>
    <xf numFmtId="0" fontId="23" fillId="7" borderId="22" xfId="89" applyFont="1" applyFill="1" applyBorder="1" applyAlignment="1">
      <alignment horizontal="center" vertical="center" wrapText="1"/>
    </xf>
    <xf numFmtId="0" fontId="23" fillId="7" borderId="20" xfId="89" applyFont="1" applyFill="1" applyBorder="1" applyAlignment="1">
      <alignment horizontal="center" vertical="center" wrapText="1"/>
    </xf>
    <xf numFmtId="167" fontId="27" fillId="7" borderId="20" xfId="89" applyNumberFormat="1" applyFont="1" applyFill="1" applyBorder="1" applyAlignment="1">
      <alignment horizontal="center" vertical="center" wrapText="1"/>
    </xf>
    <xf numFmtId="0" fontId="23" fillId="7" borderId="24" xfId="89" applyFont="1" applyFill="1" applyBorder="1" applyAlignment="1">
      <alignment horizontal="left" vertical="center" wrapText="1"/>
    </xf>
    <xf numFmtId="0" fontId="23" fillId="7" borderId="23" xfId="89" applyFont="1" applyFill="1" applyBorder="1" applyAlignment="1">
      <alignment horizontal="left" vertical="center" wrapText="1"/>
    </xf>
    <xf numFmtId="0" fontId="23" fillId="7" borderId="22" xfId="89" applyFont="1" applyFill="1" applyBorder="1" applyAlignment="1">
      <alignment horizontal="left" vertical="center" wrapText="1"/>
    </xf>
    <xf numFmtId="166" fontId="23" fillId="7" borderId="20" xfId="89" applyNumberFormat="1" applyFont="1" applyFill="1" applyBorder="1" applyAlignment="1">
      <alignment horizontal="right" vertical="center" wrapText="1"/>
    </xf>
    <xf numFmtId="0" fontId="23" fillId="7" borderId="27" xfId="89" applyFont="1" applyFill="1" applyBorder="1" applyAlignment="1">
      <alignment vertical="center" wrapText="1"/>
    </xf>
    <xf numFmtId="166" fontId="23" fillId="7" borderId="20" xfId="89" applyNumberFormat="1" applyFont="1" applyFill="1" applyBorder="1" applyAlignment="1">
      <alignment horizontal="center" vertical="center" wrapText="1"/>
    </xf>
    <xf numFmtId="0" fontId="23" fillId="7" borderId="25" xfId="89" applyFont="1" applyFill="1" applyBorder="1" applyAlignment="1">
      <alignment vertical="center" wrapText="1"/>
    </xf>
    <xf numFmtId="0" fontId="27" fillId="0" borderId="14" xfId="89" applyFont="1" applyBorder="1" applyAlignment="1">
      <alignment horizontal="center" vertical="center" wrapText="1"/>
    </xf>
    <xf numFmtId="0" fontId="27" fillId="0" borderId="13" xfId="89" applyFont="1" applyBorder="1" applyAlignment="1">
      <alignment horizontal="center" vertical="center" wrapText="1"/>
    </xf>
    <xf numFmtId="49" fontId="27" fillId="0" borderId="14" xfId="89" applyNumberFormat="1" applyFont="1" applyBorder="1" applyAlignment="1">
      <alignment horizontal="center" vertical="center" wrapText="1"/>
    </xf>
    <xf numFmtId="0" fontId="27" fillId="0" borderId="15" xfId="89" applyFont="1" applyBorder="1" applyAlignment="1">
      <alignment horizontal="center" vertical="center" wrapText="1"/>
    </xf>
    <xf numFmtId="0" fontId="27" fillId="0" borderId="17" xfId="89" applyFont="1" applyBorder="1" applyAlignment="1">
      <alignment horizontal="center" vertical="center" wrapText="1"/>
    </xf>
    <xf numFmtId="0" fontId="27" fillId="0" borderId="0" xfId="89" applyFont="1" applyFill="1" applyAlignment="1">
      <alignment horizontal="right" vertical="center"/>
    </xf>
    <xf numFmtId="0" fontId="36" fillId="0" borderId="0" xfId="89" applyFont="1" applyFill="1" applyAlignment="1">
      <alignment horizontal="right" vertical="center"/>
    </xf>
    <xf numFmtId="49" fontId="27" fillId="0" borderId="0" xfId="89" applyNumberFormat="1" applyFont="1" applyFill="1" applyAlignment="1">
      <alignment horizontal="right" vertical="center"/>
    </xf>
    <xf numFmtId="0" fontId="27" fillId="0" borderId="7" xfId="89" applyFont="1" applyFill="1" applyBorder="1" applyAlignment="1">
      <alignment horizontal="center" vertical="center" wrapText="1"/>
    </xf>
    <xf numFmtId="166" fontId="27" fillId="0" borderId="31" xfId="89" applyNumberFormat="1" applyFont="1" applyFill="1" applyBorder="1" applyAlignment="1">
      <alignment horizontal="right" vertical="center" wrapText="1"/>
    </xf>
    <xf numFmtId="166" fontId="27" fillId="0" borderId="26" xfId="89" applyNumberFormat="1" applyFont="1" applyFill="1" applyBorder="1" applyAlignment="1">
      <alignment horizontal="right" vertical="center" wrapText="1"/>
    </xf>
    <xf numFmtId="166" fontId="27" fillId="0" borderId="27" xfId="89" applyNumberFormat="1" applyFont="1" applyFill="1" applyBorder="1" applyAlignment="1">
      <alignment horizontal="right" vertical="center" wrapText="1"/>
    </xf>
    <xf numFmtId="0" fontId="34" fillId="12" borderId="11" xfId="89" applyFont="1" applyFill="1" applyBorder="1" applyAlignment="1">
      <alignment horizontal="left" vertical="center"/>
    </xf>
    <xf numFmtId="0" fontId="34" fillId="0" borderId="41" xfId="89" applyFont="1" applyFill="1" applyBorder="1" applyAlignment="1">
      <alignment horizontal="left" vertical="center"/>
    </xf>
    <xf numFmtId="0" fontId="34" fillId="0" borderId="0" xfId="89" applyFont="1"/>
    <xf numFmtId="0" fontId="36" fillId="0" borderId="0" xfId="89" applyFont="1"/>
    <xf numFmtId="0" fontId="37" fillId="8" borderId="20" xfId="89" applyFont="1" applyFill="1" applyBorder="1" applyAlignment="1">
      <alignment vertical="center" wrapText="1"/>
    </xf>
    <xf numFmtId="0" fontId="37" fillId="9" borderId="20" xfId="89" applyFont="1" applyFill="1" applyBorder="1" applyAlignment="1">
      <alignment vertical="center" wrapText="1"/>
    </xf>
    <xf numFmtId="4" fontId="34" fillId="0" borderId="0" xfId="0" applyNumberFormat="1" applyFont="1"/>
    <xf numFmtId="0" fontId="34" fillId="0" borderId="0" xfId="0" applyFont="1"/>
    <xf numFmtId="0" fontId="33" fillId="6" borderId="11" xfId="0" applyFont="1" applyFill="1" applyBorder="1" applyAlignment="1">
      <alignment horizontal="right" vertical="center"/>
    </xf>
    <xf numFmtId="0" fontId="33" fillId="6" borderId="12" xfId="0" applyFont="1" applyFill="1" applyBorder="1" applyAlignment="1">
      <alignment horizontal="center" vertical="center"/>
    </xf>
    <xf numFmtId="0" fontId="33" fillId="0" borderId="0" xfId="0" applyFont="1" applyFill="1" applyBorder="1" applyAlignment="1">
      <alignment horizontal="right" vertical="center"/>
    </xf>
    <xf numFmtId="0" fontId="33" fillId="0" borderId="0" xfId="0" applyFont="1" applyFill="1" applyBorder="1" applyAlignment="1">
      <alignment horizontal="center" vertical="center"/>
    </xf>
    <xf numFmtId="0" fontId="33" fillId="0" borderId="0" xfId="0" applyFont="1"/>
    <xf numFmtId="0" fontId="36" fillId="0" borderId="0" xfId="0" applyFont="1" applyAlignment="1">
      <alignment vertical="center"/>
    </xf>
    <xf numFmtId="49" fontId="38" fillId="0" borderId="0" xfId="0" applyNumberFormat="1" applyFont="1" applyAlignment="1">
      <alignment horizontal="left" vertical="center" wrapText="1"/>
    </xf>
    <xf numFmtId="0" fontId="38" fillId="0" borderId="0" xfId="0" applyFont="1"/>
    <xf numFmtId="49" fontId="39" fillId="0" borderId="0" xfId="0" applyNumberFormat="1" applyFont="1" applyAlignment="1">
      <alignment horizontal="left" vertical="center" wrapText="1"/>
    </xf>
    <xf numFmtId="0" fontId="39" fillId="0" borderId="0" xfId="0" applyFont="1"/>
    <xf numFmtId="0" fontId="34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/>
    </xf>
    <xf numFmtId="49" fontId="0" fillId="0" borderId="0" xfId="0" applyNumberFormat="1" applyAlignment="1">
      <alignment wrapText="1"/>
    </xf>
    <xf numFmtId="0" fontId="18" fillId="0" borderId="0" xfId="89" applyFont="1"/>
    <xf numFmtId="49" fontId="0" fillId="0" borderId="0" xfId="0" applyNumberFormat="1" applyAlignment="1">
      <alignment wrapText="1"/>
    </xf>
    <xf numFmtId="49" fontId="34" fillId="0" borderId="0" xfId="0" applyNumberFormat="1" applyFont="1" applyAlignment="1">
      <alignment wrapText="1"/>
    </xf>
    <xf numFmtId="0" fontId="41" fillId="0" borderId="0" xfId="0" applyFont="1" applyAlignment="1">
      <alignment horizontal="left" vertical="center"/>
    </xf>
    <xf numFmtId="0" fontId="29" fillId="0" borderId="0" xfId="89" applyFont="1" applyAlignment="1">
      <alignment horizontal="left" vertical="center"/>
    </xf>
    <xf numFmtId="0" fontId="23" fillId="7" borderId="33" xfId="89" applyFont="1" applyFill="1" applyBorder="1" applyAlignment="1">
      <alignment horizontal="left" vertical="center" wrapText="1"/>
    </xf>
    <xf numFmtId="0" fontId="23" fillId="7" borderId="26" xfId="89" applyFont="1" applyFill="1" applyBorder="1" applyAlignment="1">
      <alignment horizontal="left" vertical="center" wrapText="1"/>
    </xf>
    <xf numFmtId="0" fontId="23" fillId="7" borderId="27" xfId="89" applyFont="1" applyFill="1" applyBorder="1" applyAlignment="1">
      <alignment horizontal="left" vertical="center" wrapText="1"/>
    </xf>
    <xf numFmtId="0" fontId="23" fillId="7" borderId="44" xfId="89" applyFont="1" applyFill="1" applyBorder="1" applyAlignment="1">
      <alignment horizontal="left" vertical="center" wrapText="1"/>
    </xf>
    <xf numFmtId="0" fontId="23" fillId="7" borderId="34" xfId="89" applyFont="1" applyFill="1" applyBorder="1" applyAlignment="1">
      <alignment horizontal="left" vertical="center" wrapText="1"/>
    </xf>
    <xf numFmtId="166" fontId="27" fillId="0" borderId="44" xfId="89" applyNumberFormat="1" applyFont="1" applyFill="1" applyBorder="1" applyAlignment="1">
      <alignment horizontal="right" vertical="center" wrapText="1"/>
    </xf>
    <xf numFmtId="49" fontId="0" fillId="0" borderId="0" xfId="0" applyNumberFormat="1" applyAlignment="1">
      <alignment horizontal="center" vertical="center" wrapText="1"/>
    </xf>
    <xf numFmtId="2" fontId="34" fillId="0" borderId="0" xfId="0" applyNumberFormat="1" applyFon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34" fillId="0" borderId="0" xfId="0" applyNumberFormat="1" applyFont="1" applyAlignment="1">
      <alignment vertical="center" wrapText="1"/>
    </xf>
    <xf numFmtId="49" fontId="33" fillId="0" borderId="0" xfId="0" applyNumberFormat="1" applyFont="1" applyAlignment="1">
      <alignment vertical="center" wrapText="1"/>
    </xf>
    <xf numFmtId="49" fontId="34" fillId="0" borderId="24" xfId="0" applyNumberFormat="1" applyFont="1" applyBorder="1" applyAlignment="1">
      <alignment wrapText="1"/>
    </xf>
    <xf numFmtId="2" fontId="34" fillId="0" borderId="24" xfId="0" applyNumberFormat="1" applyFont="1" applyBorder="1" applyAlignment="1">
      <alignment horizontal="center" vertical="center"/>
    </xf>
    <xf numFmtId="49" fontId="34" fillId="0" borderId="30" xfId="0" applyNumberFormat="1" applyFont="1" applyBorder="1" applyAlignment="1">
      <alignment wrapText="1"/>
    </xf>
    <xf numFmtId="2" fontId="34" fillId="0" borderId="30" xfId="0" applyNumberFormat="1" applyFont="1" applyBorder="1" applyAlignment="1">
      <alignment horizontal="center" vertical="center"/>
    </xf>
    <xf numFmtId="49" fontId="31" fillId="0" borderId="0" xfId="90" applyNumberFormat="1" applyFont="1" applyAlignment="1">
      <alignment horizontal="center" vertical="center" wrapText="1"/>
    </xf>
    <xf numFmtId="0" fontId="34" fillId="0" borderId="24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4" fillId="0" borderId="0" xfId="0" applyNumberFormat="1" applyFont="1" applyBorder="1" applyAlignment="1"/>
    <xf numFmtId="2" fontId="34" fillId="0" borderId="0" xfId="0" applyNumberFormat="1" applyFont="1" applyBorder="1" applyAlignment="1">
      <alignment horizontal="center" vertical="center"/>
    </xf>
    <xf numFmtId="0" fontId="23" fillId="14" borderId="29" xfId="89" applyFont="1" applyFill="1" applyBorder="1" applyAlignment="1">
      <alignment horizontal="left" vertical="center" wrapText="1"/>
    </xf>
    <xf numFmtId="49" fontId="23" fillId="14" borderId="20" xfId="89" applyNumberFormat="1" applyFont="1" applyFill="1" applyBorder="1" applyAlignment="1">
      <alignment horizontal="left" vertical="center" wrapText="1"/>
    </xf>
    <xf numFmtId="14" fontId="23" fillId="14" borderId="28" xfId="89" applyNumberFormat="1" applyFont="1" applyFill="1" applyBorder="1" applyAlignment="1">
      <alignment horizontal="center" vertical="center" wrapText="1"/>
    </xf>
    <xf numFmtId="0" fontId="23" fillId="14" borderId="22" xfId="89" applyFont="1" applyFill="1" applyBorder="1" applyAlignment="1">
      <alignment horizontal="center" vertical="center" wrapText="1"/>
    </xf>
    <xf numFmtId="0" fontId="23" fillId="14" borderId="20" xfId="89" applyFont="1" applyFill="1" applyBorder="1" applyAlignment="1">
      <alignment horizontal="center" vertical="center" wrapText="1"/>
    </xf>
    <xf numFmtId="167" fontId="27" fillId="14" borderId="20" xfId="89" applyNumberFormat="1" applyFont="1" applyFill="1" applyBorder="1" applyAlignment="1">
      <alignment horizontal="center" vertical="center" wrapText="1"/>
    </xf>
    <xf numFmtId="0" fontId="23" fillId="14" borderId="23" xfId="89" applyFont="1" applyFill="1" applyBorder="1" applyAlignment="1">
      <alignment horizontal="left" vertical="center" wrapText="1"/>
    </xf>
    <xf numFmtId="0" fontId="23" fillId="14" borderId="30" xfId="89" applyFont="1" applyFill="1" applyBorder="1" applyAlignment="1">
      <alignment horizontal="left" vertical="center" wrapText="1"/>
    </xf>
    <xf numFmtId="0" fontId="0" fillId="14" borderId="29" xfId="0" applyFill="1" applyBorder="1" applyAlignment="1">
      <alignment horizontal="left" vertical="center" wrapText="1"/>
    </xf>
    <xf numFmtId="0" fontId="1" fillId="14" borderId="38" xfId="89" applyFont="1" applyFill="1" applyBorder="1" applyAlignment="1">
      <alignment horizontal="center" vertical="center" wrapText="1"/>
    </xf>
    <xf numFmtId="166" fontId="3" fillId="14" borderId="6" xfId="89" applyNumberFormat="1" applyFill="1" applyBorder="1" applyAlignment="1">
      <alignment horizontal="right" vertical="center" wrapText="1"/>
    </xf>
    <xf numFmtId="0" fontId="23" fillId="14" borderId="31" xfId="89" applyFont="1" applyFill="1" applyBorder="1" applyAlignment="1">
      <alignment horizontal="left" vertical="center" wrapText="1"/>
    </xf>
    <xf numFmtId="0" fontId="18" fillId="14" borderId="20" xfId="89" applyFont="1" applyFill="1" applyBorder="1" applyAlignment="1">
      <alignment horizontal="center" vertical="center" wrapText="1"/>
    </xf>
    <xf numFmtId="49" fontId="23" fillId="14" borderId="5" xfId="89" applyNumberFormat="1" applyFont="1" applyFill="1" applyBorder="1" applyAlignment="1">
      <alignment horizontal="left" vertical="center" wrapText="1"/>
    </xf>
    <xf numFmtId="1" fontId="23" fillId="14" borderId="28" xfId="89" applyNumberFormat="1" applyFont="1" applyFill="1" applyBorder="1" applyAlignment="1">
      <alignment horizontal="center" vertical="center"/>
    </xf>
    <xf numFmtId="0" fontId="23" fillId="14" borderId="22" xfId="89" applyFont="1" applyFill="1" applyBorder="1" applyAlignment="1">
      <alignment horizontal="left" vertical="center" wrapText="1"/>
    </xf>
    <xf numFmtId="168" fontId="34" fillId="0" borderId="24" xfId="0" applyNumberFormat="1" applyFont="1" applyBorder="1" applyAlignment="1">
      <alignment horizontal="right" vertical="center"/>
    </xf>
    <xf numFmtId="168" fontId="34" fillId="0" borderId="0" xfId="0" applyNumberFormat="1" applyFont="1" applyAlignment="1">
      <alignment horizontal="right" vertical="center"/>
    </xf>
    <xf numFmtId="166" fontId="34" fillId="0" borderId="24" xfId="0" applyNumberFormat="1" applyFont="1" applyBorder="1" applyAlignment="1">
      <alignment horizontal="center" vertical="center"/>
    </xf>
    <xf numFmtId="166" fontId="34" fillId="0" borderId="24" xfId="0" applyNumberFormat="1" applyFont="1" applyBorder="1" applyAlignment="1">
      <alignment horizontal="right" vertical="center"/>
    </xf>
    <xf numFmtId="166" fontId="34" fillId="0" borderId="0" xfId="0" applyNumberFormat="1" applyFont="1" applyAlignment="1">
      <alignment horizontal="right" vertical="center"/>
    </xf>
    <xf numFmtId="0" fontId="2" fillId="0" borderId="22" xfId="89" applyFont="1" applyFill="1" applyBorder="1" applyAlignment="1">
      <alignment horizontal="left" vertical="center" wrapText="1"/>
    </xf>
    <xf numFmtId="49" fontId="3" fillId="0" borderId="20" xfId="89" applyNumberFormat="1" applyFill="1" applyBorder="1" applyAlignment="1">
      <alignment horizontal="left" vertical="center" wrapText="1"/>
    </xf>
    <xf numFmtId="14" fontId="3" fillId="0" borderId="21" xfId="89" applyNumberFormat="1" applyFill="1" applyBorder="1" applyAlignment="1">
      <alignment horizontal="center" vertical="center" wrapText="1"/>
    </xf>
    <xf numFmtId="0" fontId="3" fillId="0" borderId="24" xfId="89" applyFill="1" applyBorder="1" applyAlignment="1">
      <alignment horizontal="left" vertical="center" wrapText="1"/>
    </xf>
    <xf numFmtId="0" fontId="3" fillId="0" borderId="22" xfId="89" applyFill="1" applyBorder="1" applyAlignment="1">
      <alignment horizontal="left" vertical="center" wrapText="1"/>
    </xf>
    <xf numFmtId="166" fontId="3" fillId="0" borderId="20" xfId="89" applyNumberFormat="1" applyFill="1" applyBorder="1" applyAlignment="1">
      <alignment horizontal="right" vertical="center" wrapText="1"/>
    </xf>
    <xf numFmtId="166" fontId="34" fillId="13" borderId="30" xfId="0" applyNumberFormat="1" applyFont="1" applyFill="1" applyBorder="1" applyAlignment="1">
      <alignment horizontal="right" vertical="center"/>
    </xf>
    <xf numFmtId="2" fontId="34" fillId="13" borderId="30" xfId="0" applyNumberFormat="1" applyFont="1" applyFill="1" applyBorder="1" applyAlignment="1">
      <alignment horizontal="right" vertical="center"/>
    </xf>
    <xf numFmtId="0" fontId="32" fillId="0" borderId="0" xfId="0" applyFont="1" applyAlignment="1">
      <alignment horizontal="left" vertical="center"/>
    </xf>
    <xf numFmtId="0" fontId="37" fillId="0" borderId="20" xfId="89" applyFont="1" applyBorder="1" applyAlignment="1">
      <alignment horizontal="center" vertical="center" wrapText="1"/>
    </xf>
    <xf numFmtId="0" fontId="23" fillId="0" borderId="0" xfId="89" applyFont="1" applyAlignment="1">
      <alignment horizontal="left" vertical="top" wrapText="1"/>
    </xf>
    <xf numFmtId="49" fontId="34" fillId="7" borderId="20" xfId="0" applyNumberFormat="1" applyFont="1" applyFill="1" applyBorder="1" applyAlignment="1">
      <alignment horizontal="left" vertical="center" wrapText="1"/>
    </xf>
    <xf numFmtId="14" fontId="34" fillId="7" borderId="21" xfId="0" applyNumberFormat="1" applyFont="1" applyFill="1" applyBorder="1" applyAlignment="1">
      <alignment horizontal="center" vertical="center" wrapText="1"/>
    </xf>
    <xf numFmtId="0" fontId="34" fillId="7" borderId="22" xfId="0" applyFont="1" applyFill="1" applyBorder="1" applyAlignment="1">
      <alignment horizontal="center" vertical="center" wrapText="1"/>
    </xf>
    <xf numFmtId="0" fontId="34" fillId="7" borderId="20" xfId="0" applyFont="1" applyFill="1" applyBorder="1" applyAlignment="1">
      <alignment horizontal="left" vertical="center" wrapText="1"/>
    </xf>
    <xf numFmtId="166" fontId="37" fillId="0" borderId="6" xfId="89" applyNumberFormat="1" applyFont="1" applyBorder="1" applyAlignment="1">
      <alignment horizontal="center" vertical="center" wrapText="1"/>
    </xf>
    <xf numFmtId="166" fontId="37" fillId="0" borderId="20" xfId="89" applyNumberFormat="1" applyFont="1" applyBorder="1" applyAlignment="1">
      <alignment horizontal="center" vertical="center" wrapText="1"/>
    </xf>
    <xf numFmtId="0" fontId="23" fillId="14" borderId="38" xfId="89" applyFont="1" applyFill="1" applyBorder="1" applyAlignment="1">
      <alignment horizontal="center" vertical="center" wrapText="1"/>
    </xf>
    <xf numFmtId="166" fontId="23" fillId="14" borderId="6" xfId="89" applyNumberFormat="1" applyFont="1" applyFill="1" applyBorder="1" applyAlignment="1">
      <alignment horizontal="right" vertical="center" wrapText="1"/>
    </xf>
    <xf numFmtId="0" fontId="27" fillId="14" borderId="23" xfId="89" applyFont="1" applyFill="1" applyBorder="1" applyAlignment="1">
      <alignment horizontal="left" vertical="center" wrapText="1"/>
    </xf>
    <xf numFmtId="0" fontId="34" fillId="14" borderId="29" xfId="0" applyFont="1" applyFill="1" applyBorder="1" applyAlignment="1">
      <alignment horizontal="left" vertical="center" wrapText="1"/>
    </xf>
    <xf numFmtId="0" fontId="23" fillId="11" borderId="3" xfId="0" applyFont="1" applyFill="1" applyBorder="1" applyAlignment="1">
      <alignment horizontal="left" vertical="center" wrapText="1"/>
    </xf>
    <xf numFmtId="49" fontId="34" fillId="11" borderId="6" xfId="0" applyNumberFormat="1" applyFont="1" applyFill="1" applyBorder="1" applyAlignment="1">
      <alignment horizontal="left" vertical="center" wrapText="1"/>
    </xf>
    <xf numFmtId="14" fontId="34" fillId="11" borderId="21" xfId="0" applyNumberFormat="1" applyFont="1" applyFill="1" applyBorder="1" applyAlignment="1">
      <alignment horizontal="center" vertical="center" wrapText="1"/>
    </xf>
    <xf numFmtId="0" fontId="23" fillId="11" borderId="22" xfId="89" applyFont="1" applyFill="1" applyBorder="1" applyAlignment="1">
      <alignment horizontal="center" vertical="center" wrapText="1"/>
    </xf>
    <xf numFmtId="167" fontId="27" fillId="11" borderId="20" xfId="89" applyNumberFormat="1" applyFont="1" applyFill="1" applyBorder="1" applyAlignment="1">
      <alignment horizontal="center" vertical="center" wrapText="1"/>
    </xf>
    <xf numFmtId="0" fontId="23" fillId="11" borderId="23" xfId="89" applyFont="1" applyFill="1" applyBorder="1" applyAlignment="1">
      <alignment horizontal="left" vertical="center" wrapText="1"/>
    </xf>
    <xf numFmtId="49" fontId="34" fillId="11" borderId="20" xfId="0" applyNumberFormat="1" applyFont="1" applyFill="1" applyBorder="1" applyAlignment="1">
      <alignment horizontal="left" vertical="center" wrapText="1"/>
    </xf>
    <xf numFmtId="166" fontId="34" fillId="0" borderId="0" xfId="0" applyNumberFormat="1" applyFont="1" applyAlignment="1">
      <alignment horizontal="center" vertical="center"/>
    </xf>
    <xf numFmtId="166" fontId="34" fillId="0" borderId="0" xfId="0" applyNumberFormat="1" applyFont="1"/>
    <xf numFmtId="166" fontId="33" fillId="0" borderId="0" xfId="0" applyNumberFormat="1" applyFont="1"/>
    <xf numFmtId="166" fontId="33" fillId="0" borderId="0" xfId="0" applyNumberFormat="1" applyFont="1" applyAlignment="1">
      <alignment horizontal="right" vertical="center"/>
    </xf>
    <xf numFmtId="0" fontId="33" fillId="0" borderId="0" xfId="0" applyFont="1" applyAlignment="1">
      <alignment horizontal="left" vertical="center"/>
    </xf>
    <xf numFmtId="49" fontId="34" fillId="0" borderId="0" xfId="0" applyNumberFormat="1" applyFont="1" applyAlignment="1">
      <alignment horizontal="center" vertical="center" wrapText="1"/>
    </xf>
    <xf numFmtId="0" fontId="34" fillId="0" borderId="0" xfId="0" applyFont="1" applyBorder="1"/>
    <xf numFmtId="0" fontId="34" fillId="11" borderId="29" xfId="0" applyFont="1" applyFill="1" applyBorder="1" applyAlignment="1">
      <alignment horizontal="left" vertical="center" wrapText="1"/>
    </xf>
    <xf numFmtId="0" fontId="23" fillId="11" borderId="38" xfId="89" applyFont="1" applyFill="1" applyBorder="1" applyAlignment="1">
      <alignment horizontal="center" vertical="center" wrapText="1"/>
    </xf>
    <xf numFmtId="166" fontId="23" fillId="11" borderId="6" xfId="89" applyNumberFormat="1" applyFont="1" applyFill="1" applyBorder="1" applyAlignment="1">
      <alignment horizontal="right" vertical="center" wrapText="1"/>
    </xf>
    <xf numFmtId="0" fontId="27" fillId="11" borderId="31" xfId="89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33" fillId="0" borderId="0" xfId="89" applyFont="1" applyAlignment="1">
      <alignment horizontal="right" vertical="center" wrapText="1"/>
    </xf>
    <xf numFmtId="49" fontId="33" fillId="0" borderId="9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>
      <alignment horizontal="center" vertical="center" wrapText="1"/>
    </xf>
    <xf numFmtId="49" fontId="33" fillId="0" borderId="7" xfId="0" applyNumberFormat="1" applyFont="1" applyBorder="1" applyAlignment="1">
      <alignment horizontal="center" vertical="center" wrapText="1"/>
    </xf>
    <xf numFmtId="0" fontId="34" fillId="13" borderId="46" xfId="0" applyFont="1" applyFill="1" applyBorder="1" applyAlignment="1">
      <alignment horizontal="center" vertical="center"/>
    </xf>
    <xf numFmtId="166" fontId="34" fillId="13" borderId="47" xfId="0" applyNumberFormat="1" applyFont="1" applyFill="1" applyBorder="1" applyAlignment="1">
      <alignment horizontal="right"/>
    </xf>
    <xf numFmtId="0" fontId="33" fillId="0" borderId="41" xfId="0" applyFont="1" applyBorder="1" applyAlignment="1">
      <alignment horizontal="center" vertical="center"/>
    </xf>
    <xf numFmtId="166" fontId="33" fillId="0" borderId="42" xfId="0" applyNumberFormat="1" applyFont="1" applyBorder="1" applyAlignment="1">
      <alignment horizontal="right" vertical="center"/>
    </xf>
    <xf numFmtId="0" fontId="33" fillId="0" borderId="42" xfId="0" applyFont="1" applyBorder="1" applyAlignment="1">
      <alignment horizontal="right" vertical="center"/>
    </xf>
    <xf numFmtId="166" fontId="33" fillId="0" borderId="43" xfId="0" applyNumberFormat="1" applyFont="1" applyBorder="1" applyAlignment="1">
      <alignment horizontal="right"/>
    </xf>
    <xf numFmtId="0" fontId="33" fillId="2" borderId="11" xfId="0" applyFont="1" applyFill="1" applyBorder="1" applyAlignment="1">
      <alignment horizontal="right" vertical="center"/>
    </xf>
    <xf numFmtId="8" fontId="34" fillId="2" borderId="12" xfId="0" applyNumberFormat="1" applyFont="1" applyFill="1" applyBorder="1"/>
    <xf numFmtId="0" fontId="26" fillId="0" borderId="10" xfId="89" applyFont="1" applyFill="1" applyBorder="1" applyAlignment="1">
      <alignment horizontal="center" vertical="center" wrapText="1"/>
    </xf>
    <xf numFmtId="0" fontId="37" fillId="7" borderId="20" xfId="89" applyFont="1" applyFill="1" applyBorder="1" applyAlignment="1">
      <alignment horizontal="left" vertical="center" wrapText="1"/>
    </xf>
    <xf numFmtId="49" fontId="37" fillId="14" borderId="20" xfId="89" applyNumberFormat="1" applyFont="1" applyFill="1" applyBorder="1" applyAlignment="1">
      <alignment horizontal="left" vertical="center" wrapText="1"/>
    </xf>
    <xf numFmtId="0" fontId="37" fillId="15" borderId="20" xfId="89" applyFont="1" applyFill="1" applyBorder="1" applyAlignment="1">
      <alignment wrapText="1"/>
    </xf>
    <xf numFmtId="0" fontId="23" fillId="15" borderId="29" xfId="89" applyFont="1" applyFill="1" applyBorder="1" applyAlignment="1">
      <alignment horizontal="left" vertical="center" wrapText="1"/>
    </xf>
    <xf numFmtId="49" fontId="23" fillId="15" borderId="6" xfId="89" applyNumberFormat="1" applyFont="1" applyFill="1" applyBorder="1" applyAlignment="1">
      <alignment horizontal="left" vertical="center" wrapText="1"/>
    </xf>
    <xf numFmtId="14" fontId="23" fillId="15" borderId="28" xfId="89" applyNumberFormat="1" applyFont="1" applyFill="1" applyBorder="1" applyAlignment="1">
      <alignment horizontal="center" vertical="center" wrapText="1"/>
    </xf>
    <xf numFmtId="0" fontId="23" fillId="15" borderId="22" xfId="89" applyFont="1" applyFill="1" applyBorder="1" applyAlignment="1">
      <alignment horizontal="center" vertical="center" wrapText="1"/>
    </xf>
    <xf numFmtId="0" fontId="23" fillId="15" borderId="20" xfId="89" applyFont="1" applyFill="1" applyBorder="1" applyAlignment="1">
      <alignment horizontal="center" vertical="center" wrapText="1"/>
    </xf>
    <xf numFmtId="167" fontId="27" fillId="15" borderId="20" xfId="89" applyNumberFormat="1" applyFont="1" applyFill="1" applyBorder="1" applyAlignment="1">
      <alignment horizontal="center" vertical="center" wrapText="1"/>
    </xf>
    <xf numFmtId="0" fontId="23" fillId="15" borderId="23" xfId="89" applyFont="1" applyFill="1" applyBorder="1" applyAlignment="1">
      <alignment horizontal="left" vertical="center" wrapText="1"/>
    </xf>
    <xf numFmtId="0" fontId="23" fillId="15" borderId="30" xfId="89" applyFont="1" applyFill="1" applyBorder="1" applyAlignment="1">
      <alignment horizontal="left" vertical="center" wrapText="1"/>
    </xf>
    <xf numFmtId="0" fontId="23" fillId="15" borderId="38" xfId="89" applyFont="1" applyFill="1" applyBorder="1" applyAlignment="1">
      <alignment horizontal="center" vertical="center" wrapText="1"/>
    </xf>
    <xf numFmtId="166" fontId="23" fillId="15" borderId="6" xfId="89" applyNumberFormat="1" applyFont="1" applyFill="1" applyBorder="1" applyAlignment="1">
      <alignment horizontal="right" vertical="center" wrapText="1"/>
    </xf>
    <xf numFmtId="0" fontId="23" fillId="15" borderId="31" xfId="89" applyFont="1" applyFill="1" applyBorder="1" applyAlignment="1">
      <alignment vertical="center" wrapText="1"/>
    </xf>
    <xf numFmtId="0" fontId="23" fillId="15" borderId="31" xfId="89" applyFont="1" applyFill="1" applyBorder="1" applyAlignment="1">
      <alignment horizontal="left" vertical="center" wrapText="1"/>
    </xf>
    <xf numFmtId="0" fontId="23" fillId="15" borderId="22" xfId="89" applyFont="1" applyFill="1" applyBorder="1" applyAlignment="1">
      <alignment horizontal="left" vertical="center" wrapText="1"/>
    </xf>
    <xf numFmtId="49" fontId="23" fillId="15" borderId="20" xfId="89" applyNumberFormat="1" applyFont="1" applyFill="1" applyBorder="1" applyAlignment="1">
      <alignment horizontal="left" vertical="center" wrapText="1"/>
    </xf>
    <xf numFmtId="0" fontId="23" fillId="15" borderId="3" xfId="0" applyFont="1" applyFill="1" applyBorder="1" applyAlignment="1">
      <alignment horizontal="left" vertical="center" wrapText="1"/>
    </xf>
    <xf numFmtId="49" fontId="34" fillId="15" borderId="5" xfId="0" applyNumberFormat="1" applyFont="1" applyFill="1" applyBorder="1" applyAlignment="1">
      <alignment horizontal="left" vertical="center" wrapText="1"/>
    </xf>
    <xf numFmtId="14" fontId="34" fillId="15" borderId="21" xfId="0" applyNumberFormat="1" applyFont="1" applyFill="1" applyBorder="1" applyAlignment="1">
      <alignment horizontal="center" vertical="center" wrapText="1"/>
    </xf>
    <xf numFmtId="0" fontId="34" fillId="15" borderId="32" xfId="0" applyFont="1" applyFill="1" applyBorder="1" applyAlignment="1">
      <alignment horizontal="center" vertical="center" wrapText="1"/>
    </xf>
    <xf numFmtId="0" fontId="23" fillId="15" borderId="2" xfId="0" applyFont="1" applyFill="1" applyBorder="1" applyAlignment="1">
      <alignment horizontal="left" vertical="center" wrapText="1"/>
    </xf>
    <xf numFmtId="49" fontId="34" fillId="15" borderId="45" xfId="0" applyNumberFormat="1" applyFont="1" applyFill="1" applyBorder="1" applyAlignment="1">
      <alignment horizontal="left" vertical="center" wrapText="1"/>
    </xf>
    <xf numFmtId="14" fontId="34" fillId="15" borderId="28" xfId="0" applyNumberFormat="1" applyFont="1" applyFill="1" applyBorder="1" applyAlignment="1">
      <alignment horizontal="center" vertical="center" wrapText="1"/>
    </xf>
    <xf numFmtId="0" fontId="23" fillId="15" borderId="29" xfId="0" applyFont="1" applyFill="1" applyBorder="1" applyAlignment="1">
      <alignment horizontal="left" vertical="center" wrapText="1"/>
    </xf>
    <xf numFmtId="49" fontId="34" fillId="15" borderId="6" xfId="0" applyNumberFormat="1" applyFont="1" applyFill="1" applyBorder="1" applyAlignment="1">
      <alignment horizontal="left" vertical="center" wrapText="1"/>
    </xf>
    <xf numFmtId="0" fontId="34" fillId="15" borderId="22" xfId="0" applyFont="1" applyFill="1" applyBorder="1" applyAlignment="1">
      <alignment horizontal="center" vertical="center" wrapText="1"/>
    </xf>
    <xf numFmtId="0" fontId="34" fillId="15" borderId="29" xfId="0" applyFont="1" applyFill="1" applyBorder="1" applyAlignment="1">
      <alignment horizontal="left" vertical="center" wrapText="1"/>
    </xf>
    <xf numFmtId="0" fontId="23" fillId="15" borderId="22" xfId="0" applyFont="1" applyFill="1" applyBorder="1" applyAlignment="1">
      <alignment horizontal="left" vertical="center" wrapText="1"/>
    </xf>
    <xf numFmtId="0" fontId="23" fillId="15" borderId="6" xfId="89" applyFont="1" applyFill="1" applyBorder="1" applyAlignment="1">
      <alignment horizontal="center" vertical="center" wrapText="1"/>
    </xf>
    <xf numFmtId="49" fontId="34" fillId="15" borderId="20" xfId="0" applyNumberFormat="1" applyFont="1" applyFill="1" applyBorder="1" applyAlignment="1">
      <alignment horizontal="left" vertical="center" wrapText="1"/>
    </xf>
    <xf numFmtId="0" fontId="23" fillId="15" borderId="6" xfId="89" applyFont="1" applyFill="1" applyBorder="1" applyAlignment="1">
      <alignment horizontal="left" vertical="center" wrapText="1"/>
    </xf>
    <xf numFmtId="0" fontId="37" fillId="16" borderId="20" xfId="89" applyFont="1" applyFill="1" applyBorder="1" applyAlignment="1">
      <alignment vertical="center" wrapText="1"/>
    </xf>
    <xf numFmtId="0" fontId="23" fillId="16" borderId="29" xfId="89" applyFont="1" applyFill="1" applyBorder="1" applyAlignment="1">
      <alignment horizontal="left" vertical="center" wrapText="1"/>
    </xf>
    <xf numFmtId="49" fontId="23" fillId="16" borderId="6" xfId="89" applyNumberFormat="1" applyFont="1" applyFill="1" applyBorder="1" applyAlignment="1">
      <alignment horizontal="left" vertical="center" wrapText="1"/>
    </xf>
    <xf numFmtId="14" fontId="23" fillId="16" borderId="28" xfId="89" applyNumberFormat="1" applyFont="1" applyFill="1" applyBorder="1" applyAlignment="1">
      <alignment horizontal="center" vertical="center" wrapText="1"/>
    </xf>
    <xf numFmtId="0" fontId="23" fillId="16" borderId="22" xfId="89" applyFont="1" applyFill="1" applyBorder="1" applyAlignment="1">
      <alignment horizontal="center" vertical="center" wrapText="1"/>
    </xf>
    <xf numFmtId="0" fontId="23" fillId="16" borderId="20" xfId="89" applyFont="1" applyFill="1" applyBorder="1" applyAlignment="1">
      <alignment horizontal="center" vertical="center" wrapText="1"/>
    </xf>
    <xf numFmtId="167" fontId="27" fillId="16" borderId="20" xfId="89" applyNumberFormat="1" applyFont="1" applyFill="1" applyBorder="1" applyAlignment="1">
      <alignment horizontal="center" vertical="center" wrapText="1"/>
    </xf>
    <xf numFmtId="0" fontId="23" fillId="16" borderId="23" xfId="89" applyFont="1" applyFill="1" applyBorder="1" applyAlignment="1">
      <alignment horizontal="left" vertical="center" wrapText="1"/>
    </xf>
    <xf numFmtId="0" fontId="23" fillId="16" borderId="30" xfId="89" applyFont="1" applyFill="1" applyBorder="1" applyAlignment="1">
      <alignment horizontal="left" vertical="center" wrapText="1"/>
    </xf>
    <xf numFmtId="0" fontId="23" fillId="16" borderId="6" xfId="89" applyFont="1" applyFill="1" applyBorder="1" applyAlignment="1">
      <alignment horizontal="center" vertical="center" wrapText="1"/>
    </xf>
    <xf numFmtId="166" fontId="23" fillId="16" borderId="6" xfId="89" applyNumberFormat="1" applyFont="1" applyFill="1" applyBorder="1" applyAlignment="1">
      <alignment horizontal="right" vertical="center" wrapText="1"/>
    </xf>
    <xf numFmtId="0" fontId="23" fillId="16" borderId="31" xfId="89" applyFont="1" applyFill="1" applyBorder="1" applyAlignment="1">
      <alignment vertical="center" wrapText="1"/>
    </xf>
    <xf numFmtId="0" fontId="23" fillId="16" borderId="31" xfId="89" applyFont="1" applyFill="1" applyBorder="1" applyAlignment="1">
      <alignment horizontal="left" vertical="center" wrapText="1"/>
    </xf>
    <xf numFmtId="0" fontId="23" fillId="16" borderId="29" xfId="0" applyFont="1" applyFill="1" applyBorder="1" applyAlignment="1">
      <alignment horizontal="left" vertical="center" wrapText="1"/>
    </xf>
    <xf numFmtId="49" fontId="34" fillId="16" borderId="6" xfId="0" applyNumberFormat="1" applyFont="1" applyFill="1" applyBorder="1" applyAlignment="1">
      <alignment horizontal="left" vertical="center" wrapText="1"/>
    </xf>
    <xf numFmtId="14" fontId="34" fillId="16" borderId="28" xfId="0" applyNumberFormat="1" applyFont="1" applyFill="1" applyBorder="1" applyAlignment="1">
      <alignment horizontal="center" vertical="center" wrapText="1"/>
    </xf>
    <xf numFmtId="0" fontId="23" fillId="16" borderId="38" xfId="89" applyFont="1" applyFill="1" applyBorder="1" applyAlignment="1">
      <alignment horizontal="center" vertical="center" wrapText="1"/>
    </xf>
    <xf numFmtId="0" fontId="23" fillId="16" borderId="22" xfId="0" applyFont="1" applyFill="1" applyBorder="1" applyAlignment="1">
      <alignment horizontal="center" vertical="center" wrapText="1"/>
    </xf>
    <xf numFmtId="0" fontId="23" fillId="16" borderId="22" xfId="89" applyFont="1" applyFill="1" applyBorder="1" applyAlignment="1">
      <alignment horizontal="left" vertical="center" wrapText="1"/>
    </xf>
    <xf numFmtId="0" fontId="23" fillId="16" borderId="22" xfId="0" applyFont="1" applyFill="1" applyBorder="1" applyAlignment="1">
      <alignment horizontal="left" vertical="center" wrapText="1"/>
    </xf>
    <xf numFmtId="49" fontId="34" fillId="16" borderId="20" xfId="0" applyNumberFormat="1" applyFont="1" applyFill="1" applyBorder="1" applyAlignment="1">
      <alignment horizontal="left" vertical="center" wrapText="1"/>
    </xf>
    <xf numFmtId="0" fontId="34" fillId="16" borderId="22" xfId="0" applyFont="1" applyFill="1" applyBorder="1" applyAlignment="1">
      <alignment horizontal="center" vertical="center" wrapText="1"/>
    </xf>
    <xf numFmtId="0" fontId="34" fillId="16" borderId="29" xfId="0" applyFont="1" applyFill="1" applyBorder="1" applyAlignment="1">
      <alignment horizontal="left" vertical="center" wrapText="1"/>
    </xf>
    <xf numFmtId="0" fontId="18" fillId="16" borderId="31" xfId="89" applyFont="1" applyFill="1" applyBorder="1" applyAlignment="1">
      <alignment horizontal="left" vertical="center" wrapText="1"/>
    </xf>
    <xf numFmtId="49" fontId="34" fillId="7" borderId="24" xfId="0" applyNumberFormat="1" applyFont="1" applyFill="1" applyBorder="1" applyAlignment="1">
      <alignment horizontal="center" vertical="center"/>
    </xf>
    <xf numFmtId="0" fontId="34" fillId="7" borderId="27" xfId="89" applyFont="1" applyFill="1" applyBorder="1" applyAlignment="1">
      <alignment vertical="center" wrapText="1"/>
    </xf>
    <xf numFmtId="0" fontId="36" fillId="0" borderId="3" xfId="89" applyFont="1" applyBorder="1" applyAlignment="1">
      <alignment horizontal="center" vertical="center" wrapText="1"/>
    </xf>
    <xf numFmtId="0" fontId="36" fillId="0" borderId="19" xfId="89" applyFont="1" applyBorder="1" applyAlignment="1">
      <alignment horizontal="center" vertical="center" wrapText="1"/>
    </xf>
    <xf numFmtId="0" fontId="25" fillId="0" borderId="19" xfId="89" applyFont="1" applyBorder="1" applyAlignment="1">
      <alignment horizontal="center" vertical="center" wrapText="1"/>
    </xf>
    <xf numFmtId="166" fontId="36" fillId="0" borderId="38" xfId="89" applyNumberFormat="1" applyFont="1" applyBorder="1" applyAlignment="1">
      <alignment horizontal="center" vertical="center" wrapText="1"/>
    </xf>
    <xf numFmtId="166" fontId="25" fillId="0" borderId="38" xfId="89" applyNumberFormat="1" applyFont="1" applyBorder="1" applyAlignment="1">
      <alignment horizontal="center" vertical="center" wrapText="1"/>
    </xf>
    <xf numFmtId="166" fontId="36" fillId="0" borderId="19" xfId="89" applyNumberFormat="1" applyFont="1" applyBorder="1" applyAlignment="1">
      <alignment horizontal="center" vertical="center" wrapText="1"/>
    </xf>
    <xf numFmtId="166" fontId="25" fillId="0" borderId="2" xfId="89" applyNumberFormat="1" applyFont="1" applyBorder="1" applyAlignment="1">
      <alignment horizontal="center" vertical="center" wrapText="1"/>
    </xf>
    <xf numFmtId="1" fontId="26" fillId="12" borderId="13" xfId="89" applyNumberFormat="1" applyFont="1" applyFill="1" applyBorder="1" applyAlignment="1">
      <alignment horizontal="center" vertical="center" wrapText="1"/>
    </xf>
    <xf numFmtId="0" fontId="37" fillId="0" borderId="17" xfId="89" applyFont="1" applyBorder="1" applyAlignment="1">
      <alignment horizontal="center" vertical="center" wrapText="1"/>
    </xf>
    <xf numFmtId="0" fontId="37" fillId="0" borderId="18" xfId="89" applyFont="1" applyBorder="1" applyAlignment="1">
      <alignment horizontal="center" vertical="center" wrapText="1"/>
    </xf>
    <xf numFmtId="1" fontId="26" fillId="12" borderId="22" xfId="89" applyNumberFormat="1" applyFont="1" applyFill="1" applyBorder="1" applyAlignment="1">
      <alignment horizontal="center" vertical="center" wrapText="1"/>
    </xf>
    <xf numFmtId="0" fontId="37" fillId="0" borderId="23" xfId="89" applyFont="1" applyBorder="1" applyAlignment="1">
      <alignment horizontal="center" vertical="center" wrapText="1"/>
    </xf>
    <xf numFmtId="0" fontId="26" fillId="0" borderId="23" xfId="89" applyFont="1" applyBorder="1" applyAlignment="1">
      <alignment horizontal="center" vertical="center" wrapText="1"/>
    </xf>
    <xf numFmtId="166" fontId="37" fillId="0" borderId="8" xfId="89" applyNumberFormat="1" applyFont="1" applyBorder="1" applyAlignment="1">
      <alignment horizontal="center" vertical="center" wrapText="1"/>
    </xf>
    <xf numFmtId="166" fontId="26" fillId="0" borderId="8" xfId="89" applyNumberFormat="1" applyFont="1" applyBorder="1" applyAlignment="1">
      <alignment horizontal="center" vertical="center" wrapText="1"/>
    </xf>
    <xf numFmtId="166" fontId="37" fillId="0" borderId="23" xfId="89" applyNumberFormat="1" applyFont="1" applyBorder="1" applyAlignment="1">
      <alignment horizontal="center" vertical="center" wrapText="1"/>
    </xf>
    <xf numFmtId="1" fontId="26" fillId="12" borderId="48" xfId="89" applyNumberFormat="1" applyFont="1" applyFill="1" applyBorder="1" applyAlignment="1">
      <alignment horizontal="center" vertical="center" wrapText="1"/>
    </xf>
    <xf numFmtId="166" fontId="26" fillId="0" borderId="49" xfId="89" applyNumberFormat="1" applyFont="1" applyBorder="1" applyAlignment="1">
      <alignment horizontal="center" vertical="center" wrapText="1"/>
    </xf>
    <xf numFmtId="166" fontId="26" fillId="0" borderId="50" xfId="89" applyNumberFormat="1" applyFont="1" applyBorder="1" applyAlignment="1">
      <alignment horizontal="center" vertical="center" wrapText="1"/>
    </xf>
    <xf numFmtId="0" fontId="34" fillId="0" borderId="0" xfId="89" applyFont="1" applyFill="1" applyBorder="1" applyAlignment="1">
      <alignment horizontal="left" vertical="center"/>
    </xf>
    <xf numFmtId="0" fontId="23" fillId="7" borderId="19" xfId="0" applyFont="1" applyFill="1" applyBorder="1" applyAlignment="1">
      <alignment horizontal="left" vertical="center" wrapText="1"/>
    </xf>
    <xf numFmtId="0" fontId="33" fillId="17" borderId="6" xfId="0" applyFont="1" applyFill="1" applyBorder="1" applyAlignment="1">
      <alignment horizontal="left" vertical="center"/>
    </xf>
    <xf numFmtId="0" fontId="33" fillId="17" borderId="5" xfId="0" applyFont="1" applyFill="1" applyBorder="1" applyAlignment="1">
      <alignment horizontal="left" vertical="center"/>
    </xf>
    <xf numFmtId="0" fontId="32" fillId="17" borderId="45" xfId="0" applyFont="1" applyFill="1" applyBorder="1" applyAlignment="1">
      <alignment horizontal="left" vertical="center"/>
    </xf>
    <xf numFmtId="0" fontId="34" fillId="17" borderId="5" xfId="0" applyFont="1" applyFill="1" applyBorder="1" applyAlignment="1">
      <alignment horizontal="left" vertical="center"/>
    </xf>
    <xf numFmtId="0" fontId="33" fillId="2" borderId="28" xfId="0" applyFont="1" applyFill="1" applyBorder="1"/>
    <xf numFmtId="0" fontId="34" fillId="2" borderId="30" xfId="0" applyFont="1" applyFill="1" applyBorder="1"/>
    <xf numFmtId="0" fontId="0" fillId="2" borderId="30" xfId="0" applyFill="1" applyBorder="1"/>
    <xf numFmtId="0" fontId="0" fillId="2" borderId="38" xfId="0" applyFill="1" applyBorder="1"/>
    <xf numFmtId="0" fontId="34" fillId="2" borderId="51" xfId="0" applyFont="1" applyFill="1" applyBorder="1"/>
    <xf numFmtId="0" fontId="34" fillId="2" borderId="0" xfId="0" applyFont="1" applyFill="1"/>
    <xf numFmtId="0" fontId="0" fillId="2" borderId="0" xfId="0" applyFill="1"/>
    <xf numFmtId="0" fontId="0" fillId="2" borderId="2" xfId="0" applyFill="1" applyBorder="1"/>
    <xf numFmtId="49" fontId="34" fillId="2" borderId="51" xfId="0" applyNumberFormat="1" applyFont="1" applyFill="1" applyBorder="1" applyAlignment="1">
      <alignment horizontal="left" vertical="top" wrapText="1"/>
    </xf>
    <xf numFmtId="49" fontId="34" fillId="2" borderId="0" xfId="0" applyNumberFormat="1" applyFont="1" applyFill="1" applyAlignment="1">
      <alignment wrapText="1"/>
    </xf>
    <xf numFmtId="49" fontId="0" fillId="2" borderId="0" xfId="0" applyNumberFormat="1" applyFill="1" applyAlignment="1">
      <alignment wrapText="1"/>
    </xf>
    <xf numFmtId="49" fontId="0" fillId="2" borderId="2" xfId="0" applyNumberFormat="1" applyFill="1" applyBorder="1" applyAlignment="1">
      <alignment wrapText="1"/>
    </xf>
    <xf numFmtId="0" fontId="0" fillId="2" borderId="51" xfId="0" applyFill="1" applyBorder="1" applyAlignment="1">
      <alignment wrapText="1"/>
    </xf>
    <xf numFmtId="0" fontId="0" fillId="2" borderId="0" xfId="0" applyFill="1" applyAlignment="1">
      <alignment wrapText="1"/>
    </xf>
    <xf numFmtId="0" fontId="0" fillId="2" borderId="2" xfId="0" applyFill="1" applyBorder="1" applyAlignment="1">
      <alignment wrapText="1"/>
    </xf>
    <xf numFmtId="0" fontId="34" fillId="2" borderId="51" xfId="0" applyFont="1" applyFill="1" applyBorder="1" applyAlignment="1">
      <alignment horizontal="left" vertical="top" wrapText="1"/>
    </xf>
    <xf numFmtId="0" fontId="34" fillId="2" borderId="0" xfId="0" applyFont="1" applyFill="1" applyAlignment="1">
      <alignment horizontal="left" vertical="top" wrapText="1"/>
    </xf>
    <xf numFmtId="0" fontId="34" fillId="2" borderId="2" xfId="0" applyFont="1" applyFill="1" applyBorder="1" applyAlignment="1">
      <alignment horizontal="left" vertical="top" wrapText="1"/>
    </xf>
    <xf numFmtId="0" fontId="34" fillId="2" borderId="52" xfId="0" applyFont="1" applyFill="1" applyBorder="1" applyAlignment="1">
      <alignment horizontal="left" vertical="top" wrapText="1"/>
    </xf>
    <xf numFmtId="0" fontId="34" fillId="2" borderId="1" xfId="0" applyFont="1" applyFill="1" applyBorder="1" applyAlignment="1">
      <alignment horizontal="left" vertical="top" wrapText="1"/>
    </xf>
    <xf numFmtId="0" fontId="34" fillId="2" borderId="3" xfId="0" applyFont="1" applyFill="1" applyBorder="1" applyAlignment="1">
      <alignment horizontal="left" vertical="top" wrapText="1"/>
    </xf>
    <xf numFmtId="0" fontId="34" fillId="17" borderId="24" xfId="0" applyFont="1" applyFill="1" applyBorder="1" applyAlignment="1">
      <alignment horizontal="left" vertical="center" wrapText="1"/>
    </xf>
    <xf numFmtId="0" fontId="34" fillId="17" borderId="24" xfId="0" applyFont="1" applyFill="1" applyBorder="1" applyAlignment="1">
      <alignment wrapText="1"/>
    </xf>
    <xf numFmtId="0" fontId="34" fillId="17" borderId="19" xfId="0" applyFont="1" applyFill="1" applyBorder="1" applyAlignment="1">
      <alignment wrapText="1"/>
    </xf>
    <xf numFmtId="0" fontId="34" fillId="17" borderId="19" xfId="0" applyFont="1" applyFill="1" applyBorder="1" applyAlignment="1">
      <alignment horizontal="left" vertical="center" wrapText="1"/>
    </xf>
    <xf numFmtId="0" fontId="34" fillId="17" borderId="20" xfId="0" applyFont="1" applyFill="1" applyBorder="1" applyAlignment="1">
      <alignment wrapText="1"/>
    </xf>
    <xf numFmtId="0" fontId="34" fillId="17" borderId="30" xfId="0" applyFont="1" applyFill="1" applyBorder="1" applyAlignment="1">
      <alignment horizontal="left" vertical="center" wrapText="1"/>
    </xf>
    <xf numFmtId="0" fontId="0" fillId="17" borderId="30" xfId="0" applyFill="1" applyBorder="1" applyAlignment="1">
      <alignment wrapText="1"/>
    </xf>
    <xf numFmtId="0" fontId="0" fillId="17" borderId="38" xfId="0" applyFill="1" applyBorder="1" applyAlignment="1">
      <alignment wrapText="1"/>
    </xf>
    <xf numFmtId="0" fontId="34" fillId="17" borderId="0" xfId="0" applyFont="1" applyFill="1" applyBorder="1" applyAlignment="1">
      <alignment horizontal="left" vertical="center" wrapText="1"/>
    </xf>
    <xf numFmtId="0" fontId="0" fillId="17" borderId="0" xfId="0" applyFill="1" applyBorder="1" applyAlignment="1">
      <alignment wrapText="1"/>
    </xf>
    <xf numFmtId="0" fontId="0" fillId="17" borderId="2" xfId="0" applyFill="1" applyBorder="1" applyAlignment="1">
      <alignment wrapText="1"/>
    </xf>
    <xf numFmtId="0" fontId="34" fillId="17" borderId="1" xfId="0" applyFont="1" applyFill="1" applyBorder="1" applyAlignment="1">
      <alignment horizontal="left" vertical="center" wrapText="1"/>
    </xf>
    <xf numFmtId="0" fontId="0" fillId="17" borderId="1" xfId="0" applyFill="1" applyBorder="1" applyAlignment="1">
      <alignment wrapText="1"/>
    </xf>
    <xf numFmtId="0" fontId="0" fillId="17" borderId="3" xfId="0" applyFill="1" applyBorder="1" applyAlignment="1">
      <alignment wrapText="1"/>
    </xf>
    <xf numFmtId="49" fontId="0" fillId="0" borderId="0" xfId="0" applyNumberFormat="1" applyAlignment="1">
      <alignment wrapText="1"/>
    </xf>
    <xf numFmtId="0" fontId="27" fillId="0" borderId="9" xfId="89" applyFont="1" applyBorder="1" applyAlignment="1">
      <alignment horizontal="center" vertical="center"/>
    </xf>
    <xf numFmtId="0" fontId="27" fillId="0" borderId="4" xfId="89" applyFont="1" applyBorder="1" applyAlignment="1">
      <alignment horizontal="center" vertical="center"/>
    </xf>
    <xf numFmtId="0" fontId="27" fillId="0" borderId="7" xfId="89" applyFont="1" applyBorder="1" applyAlignment="1">
      <alignment horizontal="center" vertical="center"/>
    </xf>
    <xf numFmtId="0" fontId="27" fillId="0" borderId="13" xfId="89" applyFont="1" applyBorder="1" applyAlignment="1">
      <alignment horizontal="center" vertical="center"/>
    </xf>
    <xf numFmtId="0" fontId="27" fillId="0" borderId="14" xfId="89" applyFont="1" applyBorder="1" applyAlignment="1">
      <alignment horizontal="center" vertical="center"/>
    </xf>
    <xf numFmtId="49" fontId="23" fillId="0" borderId="0" xfId="89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33" fillId="0" borderId="0" xfId="89" applyFont="1" applyAlignment="1">
      <alignment horizontal="right" vertical="center" wrapText="1"/>
    </xf>
    <xf numFmtId="0" fontId="0" fillId="0" borderId="0" xfId="0" applyAlignment="1">
      <alignment vertical="center" wrapText="1"/>
    </xf>
    <xf numFmtId="49" fontId="34" fillId="0" borderId="0" xfId="0" applyNumberFormat="1" applyFont="1" applyAlignment="1">
      <alignment horizontal="left" vertical="center" wrapText="1"/>
    </xf>
    <xf numFmtId="49" fontId="34" fillId="0" borderId="0" xfId="0" applyNumberFormat="1" applyFont="1" applyAlignment="1">
      <alignment wrapText="1"/>
    </xf>
  </cellXfs>
  <cellStyles count="91">
    <cellStyle name="Besuchter Hyperlink" xfId="2" builtinId="9" hidden="1"/>
    <cellStyle name="Besuchter Hyperlink" xfId="4" builtinId="9" hidden="1"/>
    <cellStyle name="Besuchter Hyperlink" xfId="6" builtinId="9" hidden="1"/>
    <cellStyle name="Besuchter Hyperlink" xfId="8" builtinId="9" hidden="1"/>
    <cellStyle name="Besuchter Hyperlink" xfId="10" builtinId="9" hidden="1"/>
    <cellStyle name="Besuchter Hyperlink" xfId="12" builtinId="9" hidden="1"/>
    <cellStyle name="Besuchter Hyperlink" xfId="14" builtinId="9" hidden="1"/>
    <cellStyle name="Besuchter Hyperlink" xfId="16" builtinId="9" hidden="1"/>
    <cellStyle name="Besuchter Hyperlink" xfId="18" builtinId="9" hidden="1"/>
    <cellStyle name="Besuchter Hyperlink" xfId="20" builtinId="9" hidden="1"/>
    <cellStyle name="Besuchter Hyperlink" xfId="22" builtinId="9" hidden="1"/>
    <cellStyle name="Besuchter Hyperlink" xfId="24" builtinId="9" hidden="1"/>
    <cellStyle name="Besuchter Hyperlink" xfId="26" builtinId="9" hidden="1"/>
    <cellStyle name="Besuchter Hyperlink" xfId="28" builtinId="9" hidden="1"/>
    <cellStyle name="Besuchter Hyperlink" xfId="30" builtinId="9" hidden="1"/>
    <cellStyle name="Besuchter Hyperlink" xfId="32" builtinId="9" hidden="1"/>
    <cellStyle name="Besuchter Hyperlink" xfId="34" builtinId="9" hidden="1"/>
    <cellStyle name="Besuchter Hyperlink" xfId="36" builtinId="9" hidden="1"/>
    <cellStyle name="Besuchter Hyperlink" xfId="38" builtinId="9" hidden="1"/>
    <cellStyle name="Besuchter Hyperlink" xfId="40" builtinId="9" hidden="1"/>
    <cellStyle name="Besuchter Hyperlink" xfId="42" builtinId="9" hidden="1"/>
    <cellStyle name="Besuchter Hyperlink" xfId="44" builtinId="9" hidden="1"/>
    <cellStyle name="Besuchter Hyperlink" xfId="46" builtinId="9" hidden="1"/>
    <cellStyle name="Besuchter Hyperlink" xfId="48" builtinId="9" hidden="1"/>
    <cellStyle name="Besuchter Hyperlink" xfId="50" builtinId="9" hidden="1"/>
    <cellStyle name="Besuchter Hyperlink" xfId="52" builtinId="9" hidden="1"/>
    <cellStyle name="Besuchter Hyperlink" xfId="54" builtinId="9" hidden="1"/>
    <cellStyle name="Besuchter Hyperlink" xfId="56" builtinId="9" hidden="1"/>
    <cellStyle name="Besuchter Hyperlink" xfId="58" builtinId="9" hidden="1"/>
    <cellStyle name="Besuchter Hyperlink" xfId="60" builtinId="9" hidden="1"/>
    <cellStyle name="Besuchter Hyperlink" xfId="62" builtinId="9" hidden="1"/>
    <cellStyle name="Besuchter Hyperlink" xfId="64" builtinId="9" hidden="1"/>
    <cellStyle name="Besuchter Hyperlink" xfId="66" builtinId="9" hidden="1"/>
    <cellStyle name="Besuchter Hyperlink" xfId="68" builtinId="9" hidden="1"/>
    <cellStyle name="Besuchter Hyperlink" xfId="70" builtinId="9" hidden="1"/>
    <cellStyle name="Besuchter Hyperlink" xfId="72" builtinId="9" hidden="1"/>
    <cellStyle name="Besuchter Hyperlink" xfId="74" builtinId="9" hidden="1"/>
    <cellStyle name="Besuchter Hyperlink" xfId="76" builtinId="9" hidden="1"/>
    <cellStyle name="Besuchter Hyperlink" xfId="78" builtinId="9" hidden="1"/>
    <cellStyle name="Besuchter Hyperlink" xfId="80" builtinId="9" hidden="1"/>
    <cellStyle name="Besuchter Hyperlink" xfId="82" builtinId="9" hidden="1"/>
    <cellStyle name="Besuchter Hyperlink" xfId="84" builtinId="9" hidden="1"/>
    <cellStyle name="Besuchter Hyperlink" xfId="86" builtinId="9" hidden="1"/>
    <cellStyle name="Besuchter Hyperlink" xfId="88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Link" xfId="21" builtinId="8" hidden="1"/>
    <cellStyle name="Link" xfId="23" builtinId="8" hidden="1"/>
    <cellStyle name="Link" xfId="25" builtinId="8" hidden="1"/>
    <cellStyle name="Link" xfId="27" builtinId="8" hidden="1"/>
    <cellStyle name="Link" xfId="29" builtinId="8" hidden="1"/>
    <cellStyle name="Link" xfId="31" builtinId="8" hidden="1"/>
    <cellStyle name="Link" xfId="33" builtinId="8" hidden="1"/>
    <cellStyle name="Link" xfId="35" builtinId="8" hidden="1"/>
    <cellStyle name="Link" xfId="37" builtinId="8" hidden="1"/>
    <cellStyle name="Link" xfId="39" builtinId="8" hidden="1"/>
    <cellStyle name="Link" xfId="41" builtinId="8" hidden="1"/>
    <cellStyle name="Link" xfId="43" builtinId="8" hidden="1"/>
    <cellStyle name="Link" xfId="45" builtinId="8" hidden="1"/>
    <cellStyle name="Link" xfId="47" builtinId="8" hidden="1"/>
    <cellStyle name="Link" xfId="49" builtinId="8" hidden="1"/>
    <cellStyle name="Link" xfId="51" builtinId="8" hidden="1"/>
    <cellStyle name="Link" xfId="53" builtinId="8" hidden="1"/>
    <cellStyle name="Link" xfId="55" builtinId="8" hidden="1"/>
    <cellStyle name="Link" xfId="57" builtinId="8" hidden="1"/>
    <cellStyle name="Link" xfId="59" builtinId="8" hidden="1"/>
    <cellStyle name="Link" xfId="61" builtinId="8" hidden="1"/>
    <cellStyle name="Link" xfId="63" builtinId="8" hidden="1"/>
    <cellStyle name="Link" xfId="65" builtinId="8" hidden="1"/>
    <cellStyle name="Link" xfId="67" builtinId="8" hidden="1"/>
    <cellStyle name="Link" xfId="69" builtinId="8" hidden="1"/>
    <cellStyle name="Link" xfId="71" builtinId="8" hidden="1"/>
    <cellStyle name="Link" xfId="73" builtinId="8" hidden="1"/>
    <cellStyle name="Link" xfId="75" builtinId="8" hidden="1"/>
    <cellStyle name="Link" xfId="77" builtinId="8" hidden="1"/>
    <cellStyle name="Link" xfId="79" builtinId="8" hidden="1"/>
    <cellStyle name="Link" xfId="81" builtinId="8" hidden="1"/>
    <cellStyle name="Link" xfId="83" builtinId="8" hidden="1"/>
    <cellStyle name="Link" xfId="85" builtinId="8" hidden="1"/>
    <cellStyle name="Link" xfId="87" builtinId="8" hidden="1"/>
    <cellStyle name="Link" xfId="90" builtinId="8"/>
    <cellStyle name="Standard" xfId="0" builtinId="0"/>
    <cellStyle name="Standard 2" xfId="89" xr:uid="{456D489F-5153-4CEB-AC03-CE62E4129562}"/>
  </cellStyles>
  <dxfs count="0"/>
  <tableStyles count="0" defaultTableStyle="TableStyleMedium9" defaultPivotStyle="PivotStyleMedium4"/>
  <colors>
    <mruColors>
      <color rgb="FF3333CC"/>
      <color rgb="FF00FFFF"/>
      <color rgb="FFFFCC99"/>
      <color rgb="FFFFFF99"/>
      <color rgb="FFECFFCD"/>
      <color rgb="FFFFE7E7"/>
      <color rgb="FFCC3300"/>
      <color rgb="FFFFE1E1"/>
      <color rgb="FFEFC8C8"/>
      <color rgb="FFFFC97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Design">
  <a:themeElements>
    <a:clrScheme name="UmweltBank">
      <a:dk1>
        <a:srgbClr val="3C3B3A"/>
      </a:dk1>
      <a:lt1>
        <a:sysClr val="window" lastClr="FFFFFF"/>
      </a:lt1>
      <a:dk2>
        <a:srgbClr val="005922"/>
      </a:dk2>
      <a:lt2>
        <a:srgbClr val="00963F"/>
      </a:lt2>
      <a:accent1>
        <a:srgbClr val="3C3B3A"/>
      </a:accent1>
      <a:accent2>
        <a:srgbClr val="EF7C00"/>
      </a:accent2>
      <a:accent3>
        <a:srgbClr val="94C11C"/>
      </a:accent3>
      <a:accent4>
        <a:srgbClr val="831D81"/>
      </a:accent4>
      <a:accent5>
        <a:srgbClr val="00C4FF"/>
      </a:accent5>
      <a:accent6>
        <a:srgbClr val="940000"/>
      </a:accent6>
      <a:hlink>
        <a:srgbClr val="75FF82"/>
      </a:hlink>
      <a:folHlink>
        <a:srgbClr val="F087B6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2B2C9-4B25-43EF-8ABA-DBFE87822A7F}">
  <dimension ref="A1:Q29"/>
  <sheetViews>
    <sheetView tabSelected="1" workbookViewId="0">
      <selection activeCell="I11" sqref="I11:N18"/>
    </sheetView>
  </sheetViews>
  <sheetFormatPr baseColWidth="10" defaultRowHeight="15.75" x14ac:dyDescent="0.25"/>
  <cols>
    <col min="1" max="1" width="13.875" customWidth="1"/>
    <col min="3" max="3" width="13" customWidth="1"/>
    <col min="4" max="4" width="14.25" customWidth="1"/>
    <col min="5" max="5" width="17.25" customWidth="1"/>
    <col min="6" max="6" width="14.375" customWidth="1"/>
    <col min="7" max="7" width="14.625" customWidth="1"/>
    <col min="11" max="11" width="17.25" customWidth="1"/>
  </cols>
  <sheetData>
    <row r="1" spans="1:17" s="92" customFormat="1" ht="21" x14ac:dyDescent="0.3">
      <c r="A1" s="141" t="s">
        <v>609</v>
      </c>
      <c r="B1" s="90"/>
      <c r="C1" s="90"/>
      <c r="D1" s="91"/>
      <c r="E1" s="91"/>
      <c r="F1" s="89"/>
      <c r="G1" s="89"/>
    </row>
    <row r="2" spans="1:17" s="92" customFormat="1" ht="21" x14ac:dyDescent="0.3">
      <c r="A2" s="141"/>
      <c r="B2" s="90"/>
      <c r="C2" s="90"/>
      <c r="D2" s="91"/>
      <c r="E2" s="91"/>
      <c r="F2" s="89"/>
      <c r="G2" s="89"/>
    </row>
    <row r="3" spans="1:17" s="134" customFormat="1" x14ac:dyDescent="0.25">
      <c r="A3" s="321" t="s">
        <v>648</v>
      </c>
      <c r="B3" s="349" t="s">
        <v>647</v>
      </c>
      <c r="C3" s="350"/>
      <c r="D3" s="350"/>
      <c r="E3" s="350"/>
      <c r="F3" s="350"/>
      <c r="G3" s="350"/>
      <c r="H3" s="350"/>
      <c r="I3" s="350"/>
      <c r="J3" s="350"/>
      <c r="K3" s="350"/>
    </row>
    <row r="4" spans="1:17" ht="32.25" customHeight="1" x14ac:dyDescent="0.25">
      <c r="A4" s="321" t="s">
        <v>649</v>
      </c>
      <c r="B4" s="351" t="s">
        <v>651</v>
      </c>
      <c r="C4" s="352"/>
      <c r="D4" s="352"/>
      <c r="E4" s="352"/>
      <c r="F4" s="352"/>
      <c r="G4" s="352"/>
      <c r="H4" s="352"/>
      <c r="I4" s="352"/>
      <c r="J4" s="352"/>
      <c r="K4" s="353"/>
    </row>
    <row r="5" spans="1:17" x14ac:dyDescent="0.25">
      <c r="A5" s="323"/>
      <c r="B5" s="354" t="s">
        <v>652</v>
      </c>
      <c r="C5" s="355"/>
      <c r="D5" s="355"/>
      <c r="E5" s="355"/>
      <c r="F5" s="355"/>
      <c r="G5" s="355"/>
      <c r="H5" s="355"/>
      <c r="I5" s="355"/>
      <c r="J5" s="355"/>
      <c r="K5" s="356"/>
    </row>
    <row r="6" spans="1:17" x14ac:dyDescent="0.25">
      <c r="A6" s="324"/>
      <c r="B6" s="357" t="s">
        <v>653</v>
      </c>
      <c r="C6" s="358"/>
      <c r="D6" s="358"/>
      <c r="E6" s="358"/>
      <c r="F6" s="358"/>
      <c r="G6" s="358"/>
      <c r="H6" s="358"/>
      <c r="I6" s="358"/>
      <c r="J6" s="358"/>
      <c r="K6" s="359"/>
      <c r="L6" s="228"/>
    </row>
    <row r="7" spans="1:17" ht="33.75" customHeight="1" x14ac:dyDescent="0.25">
      <c r="A7" s="322" t="s">
        <v>650</v>
      </c>
      <c r="B7" s="346" t="s">
        <v>654</v>
      </c>
      <c r="C7" s="347"/>
      <c r="D7" s="347"/>
      <c r="E7" s="347"/>
      <c r="F7" s="347"/>
      <c r="G7" s="347"/>
      <c r="H7" s="347"/>
      <c r="I7" s="347"/>
      <c r="J7" s="347"/>
      <c r="K7" s="348"/>
    </row>
    <row r="8" spans="1:17" x14ac:dyDescent="0.25">
      <c r="A8" s="140"/>
      <c r="B8" s="146"/>
      <c r="C8" s="31"/>
      <c r="D8" s="31"/>
      <c r="E8" s="31"/>
    </row>
    <row r="9" spans="1:17" x14ac:dyDescent="0.25">
      <c r="A9" s="197"/>
      <c r="B9" s="140"/>
      <c r="C9" s="31"/>
      <c r="D9" s="31"/>
      <c r="E9" s="31"/>
    </row>
    <row r="10" spans="1:17" x14ac:dyDescent="0.25">
      <c r="A10" s="146"/>
      <c r="B10" s="140"/>
      <c r="C10" s="31"/>
      <c r="D10" s="31"/>
      <c r="E10" s="31"/>
      <c r="I10" s="325" t="s">
        <v>655</v>
      </c>
      <c r="J10" s="326"/>
      <c r="K10" s="326"/>
      <c r="L10" s="326"/>
      <c r="M10" s="327"/>
      <c r="N10" s="328"/>
    </row>
    <row r="11" spans="1:17" x14ac:dyDescent="0.25">
      <c r="A11" s="197"/>
      <c r="B11" s="140"/>
      <c r="C11" s="31"/>
      <c r="D11" s="31"/>
      <c r="E11" s="31"/>
      <c r="I11" s="333" t="s">
        <v>659</v>
      </c>
      <c r="J11" s="334"/>
      <c r="K11" s="334"/>
      <c r="L11" s="335"/>
      <c r="M11" s="335"/>
      <c r="N11" s="336"/>
    </row>
    <row r="12" spans="1:17" ht="16.5" customHeight="1" thickBot="1" x14ac:dyDescent="0.3">
      <c r="B12" s="29"/>
      <c r="C12" s="31"/>
      <c r="D12" s="128"/>
      <c r="E12" s="128"/>
      <c r="F12" s="129"/>
      <c r="I12" s="337"/>
      <c r="J12" s="338"/>
      <c r="K12" s="338"/>
      <c r="L12" s="338"/>
      <c r="M12" s="338"/>
      <c r="N12" s="339"/>
    </row>
    <row r="13" spans="1:17" ht="16.5" thickBot="1" x14ac:dyDescent="0.3">
      <c r="D13" s="129"/>
      <c r="E13" s="130" t="s">
        <v>392</v>
      </c>
      <c r="F13" s="131">
        <f>4%</f>
        <v>0.04</v>
      </c>
      <c r="I13" s="337"/>
      <c r="J13" s="338"/>
      <c r="K13" s="338"/>
      <c r="L13" s="338"/>
      <c r="M13" s="338"/>
      <c r="N13" s="339"/>
    </row>
    <row r="14" spans="1:17" x14ac:dyDescent="0.25">
      <c r="D14" s="129"/>
      <c r="E14" s="132" t="s">
        <v>428</v>
      </c>
      <c r="F14" s="133">
        <v>25</v>
      </c>
      <c r="I14" s="337"/>
      <c r="J14" s="338"/>
      <c r="K14" s="338"/>
      <c r="L14" s="338"/>
      <c r="M14" s="338"/>
      <c r="N14" s="339"/>
    </row>
    <row r="15" spans="1:17" ht="16.5" thickBot="1" x14ac:dyDescent="0.3">
      <c r="F15" s="360"/>
      <c r="G15" s="360"/>
      <c r="I15" s="337"/>
      <c r="J15" s="338"/>
      <c r="K15" s="338"/>
      <c r="L15" s="338"/>
      <c r="M15" s="338"/>
      <c r="N15" s="339"/>
    </row>
    <row r="16" spans="1:17" s="142" customFormat="1" ht="78.75" customHeight="1" x14ac:dyDescent="0.25">
      <c r="B16" s="230" t="s">
        <v>389</v>
      </c>
      <c r="C16" s="231" t="s">
        <v>435</v>
      </c>
      <c r="D16" s="231" t="s">
        <v>436</v>
      </c>
      <c r="E16" s="231" t="s">
        <v>437</v>
      </c>
      <c r="F16" s="231" t="s">
        <v>390</v>
      </c>
      <c r="G16" s="232" t="s">
        <v>438</v>
      </c>
      <c r="H16"/>
      <c r="I16" s="337"/>
      <c r="J16" s="338"/>
      <c r="K16" s="338"/>
      <c r="L16" s="338"/>
      <c r="M16" s="338"/>
      <c r="N16" s="339"/>
      <c r="O16"/>
      <c r="P16"/>
      <c r="Q16"/>
    </row>
    <row r="17" spans="2:14" x14ac:dyDescent="0.25">
      <c r="B17" s="233">
        <v>0</v>
      </c>
      <c r="C17" s="195">
        <f>Kirchkoppel!F66</f>
        <v>4248.3101999999999</v>
      </c>
      <c r="D17" s="195">
        <f>Kirchkoppel!E66</f>
        <v>16203.017816666666</v>
      </c>
      <c r="E17" s="195">
        <f>C17-D17</f>
        <v>-11954.707616666667</v>
      </c>
      <c r="F17" s="196">
        <f>1/(1+$F$13)^B17</f>
        <v>1</v>
      </c>
      <c r="G17" s="234">
        <f>E17*F17</f>
        <v>-11954.707616666667</v>
      </c>
      <c r="I17" s="337"/>
      <c r="J17" s="338"/>
      <c r="K17" s="338"/>
      <c r="L17" s="338"/>
      <c r="M17" s="338"/>
      <c r="N17" s="339"/>
    </row>
    <row r="18" spans="2:14" ht="16.5" thickBot="1" x14ac:dyDescent="0.3">
      <c r="B18" s="235" t="s">
        <v>394</v>
      </c>
      <c r="C18" s="236">
        <f>SUM(C17:C17)</f>
        <v>4248.3101999999999</v>
      </c>
      <c r="D18" s="236">
        <f>SUM(D17:D17)</f>
        <v>16203.017816666666</v>
      </c>
      <c r="E18" s="236">
        <f>SUM(E17:E17)</f>
        <v>-11954.707616666667</v>
      </c>
      <c r="F18" s="237" t="s">
        <v>391</v>
      </c>
      <c r="G18" s="238">
        <f>SUM(G17:G17)</f>
        <v>-11954.707616666667</v>
      </c>
      <c r="I18" s="337"/>
      <c r="J18" s="338"/>
      <c r="K18" s="338"/>
      <c r="L18" s="338"/>
      <c r="M18" s="338"/>
      <c r="N18" s="339"/>
    </row>
    <row r="19" spans="2:14" ht="16.5" thickBot="1" x14ac:dyDescent="0.3">
      <c r="B19" s="93"/>
      <c r="C19" s="93"/>
      <c r="D19" s="93"/>
      <c r="E19" s="93"/>
      <c r="F19" s="239" t="s">
        <v>393</v>
      </c>
      <c r="G19" s="240">
        <f>PMT($F$13,$F$14,-SUM(G17:G17))</f>
        <v>-765.24429908101217</v>
      </c>
      <c r="I19" s="329"/>
      <c r="J19" s="330"/>
      <c r="K19" s="330"/>
      <c r="L19" s="330"/>
      <c r="M19" s="331"/>
      <c r="N19" s="332"/>
    </row>
    <row r="20" spans="2:14" x14ac:dyDescent="0.25">
      <c r="B20" s="30"/>
      <c r="C20" s="30"/>
      <c r="G20" s="32"/>
      <c r="I20" s="333" t="s">
        <v>656</v>
      </c>
      <c r="J20" s="334"/>
      <c r="K20" s="334"/>
      <c r="L20" s="338"/>
      <c r="M20" s="338"/>
      <c r="N20" s="339"/>
    </row>
    <row r="21" spans="2:14" ht="29.25" customHeight="1" x14ac:dyDescent="0.25">
      <c r="B21" s="29"/>
      <c r="C21" s="32"/>
      <c r="I21" s="337"/>
      <c r="J21" s="338"/>
      <c r="K21" s="338"/>
      <c r="L21" s="338"/>
      <c r="M21" s="338"/>
      <c r="N21" s="339"/>
    </row>
    <row r="22" spans="2:14" ht="19.5" customHeight="1" x14ac:dyDescent="0.25">
      <c r="B22" s="29"/>
      <c r="C22" s="32"/>
      <c r="I22" s="337"/>
      <c r="J22" s="338"/>
      <c r="K22" s="338"/>
      <c r="L22" s="338"/>
      <c r="M22" s="338"/>
      <c r="N22" s="339"/>
    </row>
    <row r="23" spans="2:14" x14ac:dyDescent="0.25">
      <c r="B23" s="29"/>
      <c r="C23" s="32"/>
      <c r="I23" s="340" t="s">
        <v>657</v>
      </c>
      <c r="J23" s="341"/>
      <c r="K23" s="341"/>
      <c r="L23" s="341"/>
      <c r="M23" s="338"/>
      <c r="N23" s="339"/>
    </row>
    <row r="24" spans="2:14" ht="15.75" customHeight="1" x14ac:dyDescent="0.25">
      <c r="B24" s="29"/>
      <c r="C24" s="32"/>
      <c r="I24" s="337"/>
      <c r="J24" s="338"/>
      <c r="K24" s="338"/>
      <c r="L24" s="338"/>
      <c r="M24" s="338"/>
      <c r="N24" s="339"/>
    </row>
    <row r="25" spans="2:14" x14ac:dyDescent="0.25">
      <c r="C25" s="33"/>
      <c r="I25" s="337"/>
      <c r="J25" s="338"/>
      <c r="K25" s="338"/>
      <c r="L25" s="338"/>
      <c r="M25" s="338"/>
      <c r="N25" s="339"/>
    </row>
    <row r="26" spans="2:14" x14ac:dyDescent="0.25">
      <c r="I26" s="340" t="s">
        <v>658</v>
      </c>
      <c r="J26" s="341"/>
      <c r="K26" s="341"/>
      <c r="L26" s="341"/>
      <c r="M26" s="341"/>
      <c r="N26" s="342"/>
    </row>
    <row r="27" spans="2:14" x14ac:dyDescent="0.25">
      <c r="I27" s="340"/>
      <c r="J27" s="341"/>
      <c r="K27" s="341"/>
      <c r="L27" s="341"/>
      <c r="M27" s="341"/>
      <c r="N27" s="342"/>
    </row>
    <row r="28" spans="2:14" x14ac:dyDescent="0.25">
      <c r="I28" s="340"/>
      <c r="J28" s="341"/>
      <c r="K28" s="341"/>
      <c r="L28" s="341"/>
      <c r="M28" s="341"/>
      <c r="N28" s="342"/>
    </row>
    <row r="29" spans="2:14" x14ac:dyDescent="0.25">
      <c r="I29" s="343"/>
      <c r="J29" s="344"/>
      <c r="K29" s="344"/>
      <c r="L29" s="344"/>
      <c r="M29" s="344"/>
      <c r="N29" s="345"/>
    </row>
  </sheetData>
  <mergeCells count="10">
    <mergeCell ref="B3:K3"/>
    <mergeCell ref="B4:K4"/>
    <mergeCell ref="B5:K5"/>
    <mergeCell ref="B6:K6"/>
    <mergeCell ref="F15:G15"/>
    <mergeCell ref="I11:N18"/>
    <mergeCell ref="I20:N22"/>
    <mergeCell ref="I23:N25"/>
    <mergeCell ref="I26:N29"/>
    <mergeCell ref="B7:K7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2CE8E-18CE-4BBC-A91F-DFD3F33125F5}">
  <dimension ref="A1:V66"/>
  <sheetViews>
    <sheetView zoomScale="70" zoomScaleNormal="70" workbookViewId="0">
      <pane xSplit="1" topLeftCell="B1" activePane="topRight" state="frozen"/>
      <selection pane="topRight" activeCell="B1" sqref="B1"/>
    </sheetView>
  </sheetViews>
  <sheetFormatPr baseColWidth="10" defaultRowHeight="18.75" x14ac:dyDescent="0.3"/>
  <cols>
    <col min="1" max="1" width="7" style="54" customWidth="1"/>
    <col min="2" max="2" width="15.625" style="55" customWidth="1"/>
    <col min="3" max="3" width="15.375" style="55" customWidth="1"/>
    <col min="4" max="4" width="13.25" style="55" customWidth="1"/>
    <col min="5" max="5" width="17.75" style="56" customWidth="1"/>
    <col min="6" max="6" width="14.375" style="56" customWidth="1"/>
    <col min="7" max="7" width="17" style="37" customWidth="1"/>
    <col min="8" max="8" width="33" style="38" customWidth="1"/>
    <col min="9" max="9" width="12.75" style="37" customWidth="1"/>
    <col min="10" max="10" width="11.625" style="37" customWidth="1"/>
    <col min="11" max="11" width="12.125" style="37" customWidth="1"/>
    <col min="12" max="12" width="10.75" style="37" customWidth="1"/>
    <col min="13" max="13" width="13.125" style="37" customWidth="1"/>
    <col min="14" max="14" width="13" style="37" customWidth="1"/>
    <col min="15" max="15" width="19.25" style="39" customWidth="1"/>
    <col min="16" max="16" width="17.25" style="37" customWidth="1"/>
    <col min="17" max="17" width="16.75" style="37" customWidth="1"/>
    <col min="18" max="18" width="11" style="37"/>
    <col min="19" max="19" width="19" style="37" customWidth="1"/>
    <col min="20" max="20" width="40.375" style="37" customWidth="1"/>
    <col min="21" max="21" width="19.25" style="39" customWidth="1"/>
    <col min="22" max="22" width="19.25" style="115" customWidth="1"/>
    <col min="23" max="16384" width="11" style="37"/>
  </cols>
  <sheetData>
    <row r="1" spans="1:22" s="48" customFormat="1" x14ac:dyDescent="0.3">
      <c r="A1" s="54"/>
      <c r="B1" s="55"/>
      <c r="C1" s="55"/>
      <c r="D1" s="124" t="s">
        <v>403</v>
      </c>
      <c r="F1" s="56"/>
      <c r="H1" s="49"/>
      <c r="M1" s="125"/>
      <c r="O1" s="50"/>
      <c r="U1" s="50"/>
      <c r="V1" s="115"/>
    </row>
    <row r="2" spans="1:22" s="34" customFormat="1" x14ac:dyDescent="0.3">
      <c r="A2" s="54"/>
      <c r="B2" s="56"/>
      <c r="C2" s="56"/>
      <c r="D2" s="125" t="s">
        <v>610</v>
      </c>
      <c r="F2" s="56"/>
      <c r="H2" s="35"/>
      <c r="M2" s="143"/>
      <c r="O2" s="36"/>
      <c r="U2" s="36"/>
      <c r="V2" s="116"/>
    </row>
    <row r="3" spans="1:22" s="34" customFormat="1" ht="18.75" customHeight="1" thickBot="1" x14ac:dyDescent="0.35">
      <c r="A3" s="95"/>
      <c r="B3" s="56"/>
      <c r="C3" s="56"/>
      <c r="D3" s="56"/>
      <c r="E3" s="56"/>
      <c r="H3" s="35"/>
      <c r="M3" s="143"/>
      <c r="O3" s="36"/>
      <c r="U3" s="36"/>
      <c r="V3" s="116"/>
    </row>
    <row r="4" spans="1:22" s="34" customFormat="1" ht="19.5" thickBot="1" x14ac:dyDescent="0.35">
      <c r="A4" s="319"/>
      <c r="B4" s="122" t="s">
        <v>421</v>
      </c>
      <c r="C4" s="79"/>
      <c r="D4" s="56"/>
      <c r="E4" s="56"/>
      <c r="G4" s="242" t="s">
        <v>411</v>
      </c>
      <c r="M4" s="87"/>
      <c r="O4" s="36"/>
      <c r="U4" s="36"/>
      <c r="V4" s="116"/>
    </row>
    <row r="5" spans="1:22" s="51" customFormat="1" ht="19.5" thickBot="1" x14ac:dyDescent="0.3">
      <c r="A5" s="319"/>
      <c r="B5" s="123" t="s">
        <v>422</v>
      </c>
      <c r="C5" s="78"/>
      <c r="D5" s="56"/>
      <c r="E5" s="56"/>
      <c r="G5" s="274" t="s">
        <v>402</v>
      </c>
      <c r="M5" s="87"/>
      <c r="O5" s="53"/>
      <c r="P5" s="52"/>
      <c r="U5" s="53"/>
      <c r="V5" s="115"/>
    </row>
    <row r="6" spans="1:22" s="51" customFormat="1" ht="56.25" x14ac:dyDescent="0.3">
      <c r="A6" s="94"/>
      <c r="B6" s="95"/>
      <c r="C6" s="96"/>
      <c r="D6" s="56"/>
      <c r="E6" s="56"/>
      <c r="G6" s="244" t="s">
        <v>623</v>
      </c>
      <c r="M6" s="87"/>
      <c r="O6" s="53"/>
      <c r="P6" s="52"/>
      <c r="U6" s="53"/>
      <c r="V6" s="115"/>
    </row>
    <row r="7" spans="1:22" s="51" customFormat="1" ht="22.5" customHeight="1" x14ac:dyDescent="0.3">
      <c r="A7" s="54"/>
      <c r="B7" s="56"/>
      <c r="C7" s="56"/>
      <c r="D7" s="56"/>
      <c r="E7" s="56"/>
      <c r="G7" s="126" t="s">
        <v>412</v>
      </c>
      <c r="M7" s="88"/>
      <c r="O7" s="53"/>
      <c r="U7" s="53"/>
      <c r="V7" s="115"/>
    </row>
    <row r="8" spans="1:22" s="34" customFormat="1" ht="36" customHeight="1" x14ac:dyDescent="0.3">
      <c r="A8" s="229"/>
      <c r="B8" s="368" t="s">
        <v>423</v>
      </c>
      <c r="C8" s="369"/>
      <c r="D8" s="81">
        <v>22</v>
      </c>
      <c r="E8" s="366" t="s">
        <v>443</v>
      </c>
      <c r="F8" s="56"/>
      <c r="G8" s="127" t="s">
        <v>413</v>
      </c>
      <c r="H8" s="35"/>
      <c r="M8" s="88"/>
      <c r="O8" s="36"/>
      <c r="U8" s="58"/>
      <c r="V8" s="116"/>
    </row>
    <row r="9" spans="1:22" ht="63" customHeight="1" thickBot="1" x14ac:dyDescent="0.3">
      <c r="A9" s="229"/>
      <c r="B9" s="368" t="s">
        <v>424</v>
      </c>
      <c r="C9" s="369"/>
      <c r="D9" s="81">
        <v>13.9</v>
      </c>
      <c r="E9" s="367"/>
      <c r="G9" s="243" t="s">
        <v>624</v>
      </c>
      <c r="K9" s="66"/>
      <c r="L9" s="67"/>
      <c r="M9" s="66"/>
      <c r="N9" s="66"/>
      <c r="O9" s="147"/>
      <c r="P9" s="67"/>
      <c r="Q9" s="67"/>
      <c r="R9" s="67"/>
      <c r="S9" s="67"/>
      <c r="U9" s="84"/>
      <c r="V9" s="117"/>
    </row>
    <row r="10" spans="1:22" ht="19.5" thickBot="1" x14ac:dyDescent="0.35">
      <c r="J10" s="361" t="s">
        <v>395</v>
      </c>
      <c r="K10" s="362"/>
      <c r="L10" s="362"/>
      <c r="M10" s="362"/>
      <c r="N10" s="362"/>
      <c r="O10" s="363"/>
      <c r="Q10" s="364" t="s">
        <v>396</v>
      </c>
      <c r="R10" s="365"/>
      <c r="S10" s="365"/>
    </row>
    <row r="11" spans="1:22" s="40" customFormat="1" ht="113.25" customHeight="1" thickBot="1" x14ac:dyDescent="0.3">
      <c r="A11" s="77" t="s">
        <v>389</v>
      </c>
      <c r="B11" s="74" t="s">
        <v>415</v>
      </c>
      <c r="C11" s="74" t="s">
        <v>416</v>
      </c>
      <c r="D11" s="75" t="s">
        <v>408</v>
      </c>
      <c r="E11" s="73" t="s">
        <v>409</v>
      </c>
      <c r="F11" s="76" t="s">
        <v>410</v>
      </c>
      <c r="G11" s="111" t="s">
        <v>439</v>
      </c>
      <c r="H11" s="112" t="s">
        <v>418</v>
      </c>
      <c r="I11" s="113" t="s">
        <v>397</v>
      </c>
      <c r="J11" s="42" t="s">
        <v>429</v>
      </c>
      <c r="K11" s="114" t="s">
        <v>420</v>
      </c>
      <c r="L11" s="114" t="s">
        <v>419</v>
      </c>
      <c r="M11" s="43" t="s">
        <v>430</v>
      </c>
      <c r="N11" s="43" t="s">
        <v>431</v>
      </c>
      <c r="O11" s="44" t="s">
        <v>432</v>
      </c>
      <c r="P11" s="45" t="s">
        <v>433</v>
      </c>
      <c r="Q11" s="41" t="s">
        <v>434</v>
      </c>
      <c r="R11" s="110" t="s">
        <v>404</v>
      </c>
      <c r="S11" s="110" t="s">
        <v>425</v>
      </c>
      <c r="T11" s="64" t="s">
        <v>414</v>
      </c>
      <c r="U11" s="46" t="s">
        <v>406</v>
      </c>
      <c r="V11" s="118" t="s">
        <v>427</v>
      </c>
    </row>
    <row r="12" spans="1:22" s="199" customFormat="1" ht="98.25" customHeight="1" x14ac:dyDescent="0.25">
      <c r="A12" s="307">
        <v>0</v>
      </c>
      <c r="B12" s="308"/>
      <c r="C12" s="308"/>
      <c r="D12" s="309"/>
      <c r="E12" s="300"/>
      <c r="F12" s="241"/>
      <c r="G12" s="97" t="s">
        <v>398</v>
      </c>
      <c r="H12" s="98" t="s">
        <v>455</v>
      </c>
      <c r="I12" s="99">
        <v>45323</v>
      </c>
      <c r="J12" s="100">
        <v>120</v>
      </c>
      <c r="K12" s="101">
        <v>1</v>
      </c>
      <c r="L12" s="101"/>
      <c r="M12" s="102">
        <f t="shared" ref="M12:M60" si="0">J12*K12/60</f>
        <v>2</v>
      </c>
      <c r="N12" s="102">
        <f t="shared" ref="N12:N60" si="1">J12*L12/60</f>
        <v>0</v>
      </c>
      <c r="O12" s="104" t="s">
        <v>444</v>
      </c>
      <c r="P12" s="103" t="s">
        <v>399</v>
      </c>
      <c r="Q12" s="105"/>
      <c r="R12" s="101"/>
      <c r="S12" s="101"/>
      <c r="T12" s="109" t="s">
        <v>457</v>
      </c>
      <c r="U12" s="151" t="s">
        <v>405</v>
      </c>
      <c r="V12" s="153"/>
    </row>
    <row r="13" spans="1:22" s="199" customFormat="1" ht="87.75" customHeight="1" x14ac:dyDescent="0.25">
      <c r="A13" s="310">
        <v>0</v>
      </c>
      <c r="B13" s="198"/>
      <c r="C13" s="198"/>
      <c r="D13" s="311"/>
      <c r="E13" s="301"/>
      <c r="F13" s="241"/>
      <c r="G13" s="97" t="s">
        <v>398</v>
      </c>
      <c r="H13" s="98" t="s">
        <v>456</v>
      </c>
      <c r="I13" s="99">
        <v>45337</v>
      </c>
      <c r="J13" s="100">
        <v>120</v>
      </c>
      <c r="K13" s="101">
        <v>1</v>
      </c>
      <c r="L13" s="101"/>
      <c r="M13" s="102">
        <f t="shared" si="0"/>
        <v>2</v>
      </c>
      <c r="N13" s="102">
        <f t="shared" si="1"/>
        <v>0</v>
      </c>
      <c r="O13" s="104" t="s">
        <v>444</v>
      </c>
      <c r="P13" s="103" t="s">
        <v>399</v>
      </c>
      <c r="Q13" s="105"/>
      <c r="R13" s="101"/>
      <c r="S13" s="101"/>
      <c r="T13" s="107"/>
      <c r="U13" s="150" t="s">
        <v>405</v>
      </c>
      <c r="V13" s="121"/>
    </row>
    <row r="14" spans="1:22" s="199" customFormat="1" ht="111" customHeight="1" x14ac:dyDescent="0.25">
      <c r="A14" s="310">
        <v>0</v>
      </c>
      <c r="B14" s="198"/>
      <c r="C14" s="198"/>
      <c r="D14" s="311"/>
      <c r="E14" s="301"/>
      <c r="F14" s="241"/>
      <c r="G14" s="97" t="s">
        <v>398</v>
      </c>
      <c r="H14" s="98" t="s">
        <v>445</v>
      </c>
      <c r="I14" s="99">
        <v>45349</v>
      </c>
      <c r="J14" s="100">
        <v>180</v>
      </c>
      <c r="K14" s="101">
        <v>2</v>
      </c>
      <c r="L14" s="101"/>
      <c r="M14" s="102">
        <f t="shared" si="0"/>
        <v>6</v>
      </c>
      <c r="N14" s="102">
        <f t="shared" si="1"/>
        <v>0</v>
      </c>
      <c r="O14" s="104" t="s">
        <v>446</v>
      </c>
      <c r="P14" s="103" t="s">
        <v>399</v>
      </c>
      <c r="Q14" s="105"/>
      <c r="R14" s="101"/>
      <c r="S14" s="108"/>
      <c r="T14" s="107"/>
      <c r="U14" s="149" t="s">
        <v>405</v>
      </c>
      <c r="V14" s="120"/>
    </row>
    <row r="15" spans="1:22" s="199" customFormat="1" ht="87.75" customHeight="1" x14ac:dyDescent="0.25">
      <c r="A15" s="310">
        <v>0</v>
      </c>
      <c r="B15" s="198"/>
      <c r="C15" s="198"/>
      <c r="D15" s="311"/>
      <c r="E15" s="301"/>
      <c r="F15" s="241"/>
      <c r="G15" s="320" t="s">
        <v>398</v>
      </c>
      <c r="H15" s="200" t="s">
        <v>448</v>
      </c>
      <c r="I15" s="201">
        <v>45329</v>
      </c>
      <c r="J15" s="202">
        <v>120</v>
      </c>
      <c r="K15" s="101">
        <v>1</v>
      </c>
      <c r="L15" s="101"/>
      <c r="M15" s="102">
        <f t="shared" si="0"/>
        <v>2</v>
      </c>
      <c r="N15" s="102">
        <f t="shared" si="1"/>
        <v>0</v>
      </c>
      <c r="O15" s="104" t="s">
        <v>450</v>
      </c>
      <c r="P15" s="103" t="s">
        <v>399</v>
      </c>
      <c r="Q15" s="105"/>
      <c r="R15" s="101"/>
      <c r="S15" s="106"/>
      <c r="T15" s="107"/>
      <c r="U15" s="152" t="s">
        <v>405</v>
      </c>
      <c r="V15" s="121"/>
    </row>
    <row r="16" spans="1:22" s="199" customFormat="1" x14ac:dyDescent="0.25">
      <c r="A16" s="310">
        <v>0</v>
      </c>
      <c r="B16" s="198"/>
      <c r="C16" s="198"/>
      <c r="D16" s="311"/>
      <c r="E16" s="301"/>
      <c r="F16" s="241"/>
      <c r="G16" s="320" t="s">
        <v>447</v>
      </c>
      <c r="H16" s="200" t="s">
        <v>449</v>
      </c>
      <c r="I16" s="201">
        <v>45386</v>
      </c>
      <c r="J16" s="202">
        <v>60</v>
      </c>
      <c r="K16" s="101">
        <v>1</v>
      </c>
      <c r="L16" s="101"/>
      <c r="M16" s="102">
        <f t="shared" ref="M16" si="2">J16*K16/60</f>
        <v>1</v>
      </c>
      <c r="N16" s="102">
        <f t="shared" ref="N16" si="3">J16*L16/60</f>
        <v>0</v>
      </c>
      <c r="O16" s="104"/>
      <c r="P16" s="103"/>
      <c r="Q16" s="105"/>
      <c r="R16" s="101"/>
      <c r="S16" s="108"/>
      <c r="T16" s="107"/>
      <c r="U16" s="152" t="s">
        <v>405</v>
      </c>
      <c r="V16" s="121"/>
    </row>
    <row r="17" spans="1:22" s="199" customFormat="1" ht="83.25" customHeight="1" x14ac:dyDescent="0.25">
      <c r="A17" s="310">
        <v>0</v>
      </c>
      <c r="B17" s="198"/>
      <c r="C17" s="198"/>
      <c r="D17" s="311"/>
      <c r="E17" s="301"/>
      <c r="F17" s="241"/>
      <c r="G17" s="320" t="s">
        <v>451</v>
      </c>
      <c r="H17" s="203" t="s">
        <v>452</v>
      </c>
      <c r="I17" s="298">
        <v>2024</v>
      </c>
      <c r="J17" s="202">
        <v>240</v>
      </c>
      <c r="K17" s="101">
        <v>1</v>
      </c>
      <c r="L17" s="101"/>
      <c r="M17" s="102">
        <f t="shared" si="0"/>
        <v>4</v>
      </c>
      <c r="N17" s="102">
        <f t="shared" si="1"/>
        <v>0</v>
      </c>
      <c r="O17" s="104" t="s">
        <v>450</v>
      </c>
      <c r="P17" s="103" t="s">
        <v>453</v>
      </c>
      <c r="Q17" s="105"/>
      <c r="R17" s="101"/>
      <c r="S17" s="106"/>
      <c r="T17" s="107" t="s">
        <v>454</v>
      </c>
      <c r="U17" s="150" t="s">
        <v>405</v>
      </c>
      <c r="V17" s="121"/>
    </row>
    <row r="18" spans="1:22" s="199" customFormat="1" ht="51.75" customHeight="1" x14ac:dyDescent="0.25">
      <c r="A18" s="310">
        <v>0</v>
      </c>
      <c r="B18" s="198"/>
      <c r="C18" s="198"/>
      <c r="D18" s="311"/>
      <c r="E18" s="301"/>
      <c r="F18" s="241"/>
      <c r="G18" s="97" t="s">
        <v>407</v>
      </c>
      <c r="H18" s="98"/>
      <c r="I18" s="298">
        <v>2024</v>
      </c>
      <c r="J18" s="100"/>
      <c r="K18" s="101"/>
      <c r="L18" s="101"/>
      <c r="M18" s="102">
        <f t="shared" si="0"/>
        <v>0</v>
      </c>
      <c r="N18" s="102">
        <f t="shared" si="1"/>
        <v>0</v>
      </c>
      <c r="O18" s="104"/>
      <c r="P18" s="103"/>
      <c r="Q18" s="105" t="s">
        <v>458</v>
      </c>
      <c r="R18" s="101">
        <v>1500</v>
      </c>
      <c r="S18" s="106">
        <v>3700</v>
      </c>
      <c r="T18" s="107" t="s">
        <v>459</v>
      </c>
      <c r="U18" s="149" t="s">
        <v>405</v>
      </c>
      <c r="V18" s="121"/>
    </row>
    <row r="19" spans="1:22" s="47" customFormat="1" ht="87.75" customHeight="1" x14ac:dyDescent="0.25">
      <c r="A19" s="310">
        <v>0</v>
      </c>
      <c r="B19" s="57"/>
      <c r="C19" s="57"/>
      <c r="D19" s="312"/>
      <c r="E19" s="302"/>
      <c r="F19" s="241"/>
      <c r="G19" s="97" t="s">
        <v>402</v>
      </c>
      <c r="H19" s="98" t="s">
        <v>460</v>
      </c>
      <c r="I19" s="298">
        <v>2024</v>
      </c>
      <c r="J19" s="100">
        <f>0.3*29.7</f>
        <v>8.91</v>
      </c>
      <c r="K19" s="101">
        <v>1</v>
      </c>
      <c r="L19" s="101">
        <v>1</v>
      </c>
      <c r="M19" s="102">
        <f t="shared" si="0"/>
        <v>0.14849999999999999</v>
      </c>
      <c r="N19" s="102">
        <f t="shared" si="1"/>
        <v>0.14849999999999999</v>
      </c>
      <c r="O19" s="104" t="s">
        <v>646</v>
      </c>
      <c r="P19" s="103" t="s">
        <v>462</v>
      </c>
      <c r="Q19" s="105" t="s">
        <v>461</v>
      </c>
      <c r="R19" s="101"/>
      <c r="S19" s="106">
        <v>5550</v>
      </c>
      <c r="T19" s="107" t="s">
        <v>645</v>
      </c>
      <c r="U19" s="150" t="s">
        <v>644</v>
      </c>
      <c r="V19" s="121"/>
    </row>
    <row r="20" spans="1:22" s="47" customFormat="1" ht="30" x14ac:dyDescent="0.25">
      <c r="A20" s="310">
        <v>0</v>
      </c>
      <c r="B20" s="57"/>
      <c r="C20" s="57"/>
      <c r="D20" s="312"/>
      <c r="E20" s="302"/>
      <c r="F20" s="241"/>
      <c r="G20" s="97"/>
      <c r="H20" s="98"/>
      <c r="I20" s="99"/>
      <c r="J20" s="100"/>
      <c r="K20" s="101"/>
      <c r="L20" s="101"/>
      <c r="M20" s="102">
        <f t="shared" si="0"/>
        <v>0</v>
      </c>
      <c r="N20" s="102">
        <f t="shared" si="1"/>
        <v>0</v>
      </c>
      <c r="O20" s="104"/>
      <c r="P20" s="103"/>
      <c r="Q20" s="105" t="s">
        <v>463</v>
      </c>
      <c r="R20" s="101" t="s">
        <v>464</v>
      </c>
      <c r="S20" s="106">
        <f>J19*27</f>
        <v>240.57</v>
      </c>
      <c r="T20" s="299"/>
      <c r="U20" s="148" t="s">
        <v>405</v>
      </c>
      <c r="V20" s="121"/>
    </row>
    <row r="21" spans="1:22" s="199" customFormat="1" ht="68.25" customHeight="1" x14ac:dyDescent="0.25">
      <c r="A21" s="310">
        <v>0</v>
      </c>
      <c r="B21" s="204"/>
      <c r="C21" s="204"/>
      <c r="D21" s="313"/>
      <c r="E21" s="303"/>
      <c r="F21" s="241"/>
      <c r="G21" s="275" t="s">
        <v>401</v>
      </c>
      <c r="H21" s="276" t="s">
        <v>471</v>
      </c>
      <c r="I21" s="277">
        <v>45354</v>
      </c>
      <c r="J21" s="278">
        <v>30</v>
      </c>
      <c r="K21" s="279">
        <v>1</v>
      </c>
      <c r="L21" s="279"/>
      <c r="M21" s="280">
        <f t="shared" ref="M21" si="4">J21*K21/60</f>
        <v>0.5</v>
      </c>
      <c r="N21" s="280">
        <f t="shared" ref="N21" si="5">J21*L21/60</f>
        <v>0</v>
      </c>
      <c r="O21" s="281" t="s">
        <v>467</v>
      </c>
      <c r="P21" s="282" t="s">
        <v>470</v>
      </c>
      <c r="Q21" s="275"/>
      <c r="R21" s="283"/>
      <c r="S21" s="284"/>
      <c r="T21" s="285"/>
      <c r="U21" s="286" t="s">
        <v>405</v>
      </c>
      <c r="V21" s="121"/>
    </row>
    <row r="22" spans="1:22" s="199" customFormat="1" ht="68.25" customHeight="1" x14ac:dyDescent="0.25">
      <c r="A22" s="310">
        <v>0</v>
      </c>
      <c r="B22" s="204"/>
      <c r="C22" s="204"/>
      <c r="D22" s="313"/>
      <c r="E22" s="303"/>
      <c r="F22" s="241"/>
      <c r="G22" s="275" t="s">
        <v>401</v>
      </c>
      <c r="H22" s="276" t="s">
        <v>465</v>
      </c>
      <c r="I22" s="277">
        <v>45354</v>
      </c>
      <c r="J22" s="278">
        <v>270</v>
      </c>
      <c r="K22" s="279">
        <v>1</v>
      </c>
      <c r="L22" s="279">
        <v>2</v>
      </c>
      <c r="M22" s="280">
        <f t="shared" ref="M22" si="6">J22*K22/60</f>
        <v>4.5</v>
      </c>
      <c r="N22" s="280">
        <f t="shared" ref="N22" si="7">J22*L22/60</f>
        <v>9</v>
      </c>
      <c r="O22" s="281"/>
      <c r="P22" s="282" t="s">
        <v>466</v>
      </c>
      <c r="Q22" s="275" t="s">
        <v>468</v>
      </c>
      <c r="R22" s="283">
        <v>150</v>
      </c>
      <c r="S22" s="284"/>
      <c r="T22" s="285" t="s">
        <v>473</v>
      </c>
      <c r="U22" s="286" t="s">
        <v>405</v>
      </c>
      <c r="V22" s="119"/>
    </row>
    <row r="23" spans="1:22" s="199" customFormat="1" ht="101.25" customHeight="1" x14ac:dyDescent="0.25">
      <c r="A23" s="310">
        <v>0</v>
      </c>
      <c r="B23" s="204"/>
      <c r="C23" s="204"/>
      <c r="D23" s="313"/>
      <c r="E23" s="303"/>
      <c r="F23" s="241"/>
      <c r="G23" s="245" t="s">
        <v>518</v>
      </c>
      <c r="H23" s="246" t="s">
        <v>531</v>
      </c>
      <c r="I23" s="247" t="s">
        <v>519</v>
      </c>
      <c r="J23" s="248">
        <v>90</v>
      </c>
      <c r="K23" s="249">
        <v>1</v>
      </c>
      <c r="L23" s="249"/>
      <c r="M23" s="250">
        <f t="shared" ref="M23" si="8">J23*K23/60</f>
        <v>1.5</v>
      </c>
      <c r="N23" s="250">
        <f t="shared" ref="N23" si="9">J23*L23/60</f>
        <v>0</v>
      </c>
      <c r="O23" s="251"/>
      <c r="P23" s="252" t="s">
        <v>400</v>
      </c>
      <c r="Q23" s="245" t="s">
        <v>442</v>
      </c>
      <c r="R23" s="253"/>
      <c r="S23" s="254"/>
      <c r="T23" s="255" t="s">
        <v>611</v>
      </c>
      <c r="U23" s="256" t="s">
        <v>405</v>
      </c>
      <c r="V23" s="119"/>
    </row>
    <row r="24" spans="1:22" s="199" customFormat="1" ht="68.25" customHeight="1" x14ac:dyDescent="0.25">
      <c r="A24" s="310">
        <v>0</v>
      </c>
      <c r="B24" s="204"/>
      <c r="C24" s="204"/>
      <c r="D24" s="313"/>
      <c r="E24" s="303"/>
      <c r="F24" s="241"/>
      <c r="G24" s="245" t="s">
        <v>522</v>
      </c>
      <c r="H24" s="246" t="s">
        <v>523</v>
      </c>
      <c r="I24" s="247">
        <v>45365</v>
      </c>
      <c r="J24" s="248">
        <v>150</v>
      </c>
      <c r="K24" s="249">
        <v>1</v>
      </c>
      <c r="L24" s="249"/>
      <c r="M24" s="250">
        <f t="shared" ref="M24" si="10">J24*K24/60</f>
        <v>2.5</v>
      </c>
      <c r="N24" s="250">
        <f t="shared" ref="N24" si="11">J24*L24/60</f>
        <v>0</v>
      </c>
      <c r="O24" s="251" t="s">
        <v>524</v>
      </c>
      <c r="P24" s="252"/>
      <c r="Q24" s="245" t="s">
        <v>525</v>
      </c>
      <c r="R24" s="253"/>
      <c r="S24" s="254"/>
      <c r="T24" s="255" t="s">
        <v>526</v>
      </c>
      <c r="U24" s="256" t="s">
        <v>405</v>
      </c>
      <c r="V24" s="119"/>
    </row>
    <row r="25" spans="1:22" s="199" customFormat="1" ht="68.25" customHeight="1" x14ac:dyDescent="0.25">
      <c r="A25" s="310">
        <v>0</v>
      </c>
      <c r="B25" s="204"/>
      <c r="C25" s="204"/>
      <c r="D25" s="313"/>
      <c r="E25" s="303"/>
      <c r="F25" s="241"/>
      <c r="G25" s="245"/>
      <c r="H25" s="246"/>
      <c r="I25" s="247"/>
      <c r="J25" s="248"/>
      <c r="K25" s="249"/>
      <c r="L25" s="249"/>
      <c r="M25" s="250">
        <f t="shared" ref="M25:M28" si="12">J25*K25/60</f>
        <v>0</v>
      </c>
      <c r="N25" s="250">
        <f t="shared" ref="N25:N28" si="13">J25*L25/60</f>
        <v>0</v>
      </c>
      <c r="O25" s="251"/>
      <c r="P25" s="252"/>
      <c r="Q25" s="245" t="s">
        <v>527</v>
      </c>
      <c r="R25" s="253">
        <v>720</v>
      </c>
      <c r="S25" s="254">
        <v>50</v>
      </c>
      <c r="T25" s="255" t="s">
        <v>528</v>
      </c>
      <c r="U25" s="256" t="s">
        <v>405</v>
      </c>
      <c r="V25" s="119"/>
    </row>
    <row r="26" spans="1:22" s="199" customFormat="1" ht="68.25" customHeight="1" x14ac:dyDescent="0.25">
      <c r="A26" s="310">
        <v>0</v>
      </c>
      <c r="B26" s="204"/>
      <c r="C26" s="204"/>
      <c r="D26" s="313"/>
      <c r="E26" s="303"/>
      <c r="F26" s="241"/>
      <c r="G26" s="245"/>
      <c r="H26" s="246"/>
      <c r="I26" s="247"/>
      <c r="J26" s="248"/>
      <c r="K26" s="249"/>
      <c r="L26" s="249"/>
      <c r="M26" s="250">
        <f t="shared" si="12"/>
        <v>0</v>
      </c>
      <c r="N26" s="250">
        <f t="shared" si="13"/>
        <v>0</v>
      </c>
      <c r="O26" s="251"/>
      <c r="P26" s="252"/>
      <c r="Q26" s="245" t="s">
        <v>542</v>
      </c>
      <c r="R26" s="253"/>
      <c r="S26" s="254">
        <v>50</v>
      </c>
      <c r="T26" s="255"/>
      <c r="U26" s="256" t="s">
        <v>405</v>
      </c>
      <c r="V26" s="119"/>
    </row>
    <row r="27" spans="1:22" s="199" customFormat="1" ht="68.25" customHeight="1" x14ac:dyDescent="0.25">
      <c r="A27" s="310">
        <v>0</v>
      </c>
      <c r="B27" s="204"/>
      <c r="C27" s="204"/>
      <c r="D27" s="313"/>
      <c r="E27" s="303"/>
      <c r="F27" s="241"/>
      <c r="G27" s="245"/>
      <c r="H27" s="246"/>
      <c r="I27" s="247"/>
      <c r="J27" s="248"/>
      <c r="K27" s="249"/>
      <c r="L27" s="249"/>
      <c r="M27" s="250">
        <f t="shared" si="12"/>
        <v>0</v>
      </c>
      <c r="N27" s="250">
        <f t="shared" si="13"/>
        <v>0</v>
      </c>
      <c r="O27" s="251"/>
      <c r="P27" s="252"/>
      <c r="Q27" s="245" t="s">
        <v>529</v>
      </c>
      <c r="R27" s="253">
        <v>9</v>
      </c>
      <c r="S27" s="254">
        <v>63</v>
      </c>
      <c r="T27" s="255"/>
      <c r="U27" s="256" t="s">
        <v>405</v>
      </c>
      <c r="V27" s="119"/>
    </row>
    <row r="28" spans="1:22" s="199" customFormat="1" ht="68.25" customHeight="1" x14ac:dyDescent="0.25">
      <c r="A28" s="310">
        <v>0</v>
      </c>
      <c r="B28" s="204"/>
      <c r="C28" s="204"/>
      <c r="D28" s="313"/>
      <c r="E28" s="303"/>
      <c r="F28" s="241"/>
      <c r="G28" s="257"/>
      <c r="H28" s="258"/>
      <c r="I28" s="247"/>
      <c r="J28" s="248"/>
      <c r="K28" s="249"/>
      <c r="L28" s="249"/>
      <c r="M28" s="250">
        <f t="shared" si="12"/>
        <v>0</v>
      </c>
      <c r="N28" s="250">
        <f t="shared" si="13"/>
        <v>0</v>
      </c>
      <c r="O28" s="251"/>
      <c r="P28" s="252"/>
      <c r="Q28" s="245" t="s">
        <v>530</v>
      </c>
      <c r="R28" s="253">
        <v>9</v>
      </c>
      <c r="S28" s="254">
        <v>0</v>
      </c>
      <c r="T28" s="255" t="s">
        <v>625</v>
      </c>
      <c r="U28" s="256" t="s">
        <v>405</v>
      </c>
      <c r="V28" s="119"/>
    </row>
    <row r="29" spans="1:22" s="199" customFormat="1" ht="68.25" customHeight="1" x14ac:dyDescent="0.25">
      <c r="A29" s="310">
        <v>0</v>
      </c>
      <c r="B29" s="204"/>
      <c r="C29" s="204"/>
      <c r="D29" s="313"/>
      <c r="E29" s="303"/>
      <c r="F29" s="241"/>
      <c r="G29" s="259" t="s">
        <v>522</v>
      </c>
      <c r="H29" s="260" t="s">
        <v>523</v>
      </c>
      <c r="I29" s="261">
        <v>45371</v>
      </c>
      <c r="J29" s="262">
        <v>210</v>
      </c>
      <c r="K29" s="249"/>
      <c r="L29" s="249">
        <v>1</v>
      </c>
      <c r="M29" s="250">
        <f t="shared" ref="M29:M30" si="14">J29*K29/60</f>
        <v>0</v>
      </c>
      <c r="N29" s="250">
        <f t="shared" ref="N29:N30" si="15">J29*L29/60</f>
        <v>3.5</v>
      </c>
      <c r="O29" s="251" t="s">
        <v>524</v>
      </c>
      <c r="P29" s="252"/>
      <c r="Q29" s="245" t="s">
        <v>525</v>
      </c>
      <c r="R29" s="253" t="s">
        <v>426</v>
      </c>
      <c r="S29" s="254"/>
      <c r="T29" s="255" t="s">
        <v>526</v>
      </c>
      <c r="U29" s="256" t="s">
        <v>405</v>
      </c>
      <c r="V29" s="119"/>
    </row>
    <row r="30" spans="1:22" s="199" customFormat="1" ht="68.25" customHeight="1" x14ac:dyDescent="0.25">
      <c r="A30" s="310">
        <v>0</v>
      </c>
      <c r="B30" s="204"/>
      <c r="C30" s="204"/>
      <c r="D30" s="313"/>
      <c r="E30" s="303"/>
      <c r="F30" s="241"/>
      <c r="G30" s="259" t="s">
        <v>522</v>
      </c>
      <c r="H30" s="260" t="s">
        <v>523</v>
      </c>
      <c r="I30" s="261">
        <v>45375</v>
      </c>
      <c r="J30" s="262">
        <v>90</v>
      </c>
      <c r="K30" s="249"/>
      <c r="L30" s="249">
        <v>1</v>
      </c>
      <c r="M30" s="250">
        <f t="shared" si="14"/>
        <v>0</v>
      </c>
      <c r="N30" s="250">
        <f t="shared" si="15"/>
        <v>1.5</v>
      </c>
      <c r="O30" s="251" t="s">
        <v>524</v>
      </c>
      <c r="P30" s="252"/>
      <c r="Q30" s="245" t="s">
        <v>525</v>
      </c>
      <c r="R30" s="253" t="s">
        <v>426</v>
      </c>
      <c r="S30" s="254"/>
      <c r="T30" s="255" t="s">
        <v>526</v>
      </c>
      <c r="U30" s="256" t="s">
        <v>405</v>
      </c>
      <c r="V30" s="119"/>
    </row>
    <row r="31" spans="1:22" s="47" customFormat="1" ht="98.25" customHeight="1" x14ac:dyDescent="0.25">
      <c r="A31" s="310">
        <v>0</v>
      </c>
      <c r="B31" s="68"/>
      <c r="C31" s="68"/>
      <c r="D31" s="314"/>
      <c r="E31" s="304"/>
      <c r="F31" s="241"/>
      <c r="G31" s="263" t="s">
        <v>533</v>
      </c>
      <c r="H31" s="264" t="s">
        <v>534</v>
      </c>
      <c r="I31" s="265">
        <v>45398</v>
      </c>
      <c r="J31" s="262">
        <v>420</v>
      </c>
      <c r="K31" s="249">
        <v>1</v>
      </c>
      <c r="L31" s="249"/>
      <c r="M31" s="250">
        <f t="shared" ref="M31" si="16">J31*K31/60</f>
        <v>7</v>
      </c>
      <c r="N31" s="250">
        <f t="shared" ref="N31" si="17">J31*L31/60</f>
        <v>0</v>
      </c>
      <c r="O31" s="251"/>
      <c r="P31" s="252"/>
      <c r="Q31" s="245" t="s">
        <v>612</v>
      </c>
      <c r="R31" s="253"/>
      <c r="S31" s="254"/>
      <c r="T31" s="255" t="s">
        <v>640</v>
      </c>
      <c r="U31" s="256" t="s">
        <v>405</v>
      </c>
      <c r="V31" s="119"/>
    </row>
    <row r="32" spans="1:22" s="199" customFormat="1" ht="68.25" customHeight="1" x14ac:dyDescent="0.25">
      <c r="A32" s="310">
        <v>0</v>
      </c>
      <c r="B32" s="204"/>
      <c r="C32" s="204"/>
      <c r="D32" s="313"/>
      <c r="E32" s="303"/>
      <c r="F32" s="241"/>
      <c r="G32" s="287" t="s">
        <v>401</v>
      </c>
      <c r="H32" s="288" t="s">
        <v>472</v>
      </c>
      <c r="I32" s="289">
        <v>45425</v>
      </c>
      <c r="J32" s="278">
        <v>40</v>
      </c>
      <c r="K32" s="279">
        <v>1</v>
      </c>
      <c r="L32" s="279"/>
      <c r="M32" s="280">
        <f t="shared" ref="M32" si="18">J32*K32/60</f>
        <v>0.66666666666666663</v>
      </c>
      <c r="N32" s="280">
        <f t="shared" ref="N32" si="19">J32*L32/60</f>
        <v>0</v>
      </c>
      <c r="O32" s="281"/>
      <c r="P32" s="282" t="s">
        <v>466</v>
      </c>
      <c r="Q32" s="275" t="s">
        <v>468</v>
      </c>
      <c r="R32" s="290">
        <v>20</v>
      </c>
      <c r="S32" s="284"/>
      <c r="T32" s="285" t="s">
        <v>469</v>
      </c>
      <c r="U32" s="286" t="s">
        <v>405</v>
      </c>
      <c r="V32" s="119"/>
    </row>
    <row r="33" spans="1:22" s="199" customFormat="1" ht="95.25" customHeight="1" x14ac:dyDescent="0.25">
      <c r="A33" s="310">
        <v>0</v>
      </c>
      <c r="B33" s="205"/>
      <c r="C33" s="205"/>
      <c r="D33" s="315"/>
      <c r="E33" s="305"/>
      <c r="F33" s="241"/>
      <c r="G33" s="287" t="s">
        <v>474</v>
      </c>
      <c r="H33" s="288" t="s">
        <v>475</v>
      </c>
      <c r="I33" s="289">
        <v>45425</v>
      </c>
      <c r="J33" s="291">
        <v>60</v>
      </c>
      <c r="K33" s="279">
        <v>1</v>
      </c>
      <c r="L33" s="279"/>
      <c r="M33" s="280">
        <f t="shared" si="0"/>
        <v>1</v>
      </c>
      <c r="N33" s="280">
        <f t="shared" si="1"/>
        <v>0</v>
      </c>
      <c r="O33" s="281"/>
      <c r="P33" s="282" t="s">
        <v>476</v>
      </c>
      <c r="Q33" s="292"/>
      <c r="R33" s="290"/>
      <c r="S33" s="284"/>
      <c r="T33" s="286" t="s">
        <v>477</v>
      </c>
      <c r="U33" s="286" t="s">
        <v>405</v>
      </c>
      <c r="V33" s="119"/>
    </row>
    <row r="34" spans="1:22" s="199" customFormat="1" ht="59.25" customHeight="1" x14ac:dyDescent="0.25">
      <c r="A34" s="310">
        <v>0</v>
      </c>
      <c r="B34" s="204"/>
      <c r="C34" s="204"/>
      <c r="D34" s="313"/>
      <c r="E34" s="303"/>
      <c r="F34" s="241"/>
      <c r="G34" s="293" t="s">
        <v>478</v>
      </c>
      <c r="H34" s="294" t="s">
        <v>479</v>
      </c>
      <c r="I34" s="289">
        <v>45364</v>
      </c>
      <c r="J34" s="295">
        <v>180</v>
      </c>
      <c r="K34" s="279">
        <v>1</v>
      </c>
      <c r="L34" s="279"/>
      <c r="M34" s="280">
        <f t="shared" ref="M34:M45" si="20">J34*K34/60</f>
        <v>3</v>
      </c>
      <c r="N34" s="280">
        <f t="shared" ref="N34:N45" si="21">J34*L34/60</f>
        <v>0</v>
      </c>
      <c r="O34" s="281" t="s">
        <v>480</v>
      </c>
      <c r="P34" s="282" t="s">
        <v>482</v>
      </c>
      <c r="Q34" s="296" t="s">
        <v>483</v>
      </c>
      <c r="R34" s="290">
        <v>80</v>
      </c>
      <c r="S34" s="284">
        <v>480</v>
      </c>
      <c r="T34" s="286" t="s">
        <v>484</v>
      </c>
      <c r="U34" s="286" t="s">
        <v>405</v>
      </c>
      <c r="V34" s="119"/>
    </row>
    <row r="35" spans="1:22" s="199" customFormat="1" ht="59.25" customHeight="1" x14ac:dyDescent="0.25">
      <c r="A35" s="310">
        <v>0</v>
      </c>
      <c r="B35" s="204"/>
      <c r="C35" s="204"/>
      <c r="D35" s="313"/>
      <c r="E35" s="303"/>
      <c r="F35" s="241"/>
      <c r="G35" s="287" t="s">
        <v>478</v>
      </c>
      <c r="H35" s="288" t="s">
        <v>486</v>
      </c>
      <c r="I35" s="289">
        <v>45423</v>
      </c>
      <c r="J35" s="295">
        <v>180</v>
      </c>
      <c r="K35" s="279">
        <v>1</v>
      </c>
      <c r="L35" s="279"/>
      <c r="M35" s="280">
        <f t="shared" si="20"/>
        <v>3</v>
      </c>
      <c r="N35" s="280">
        <f t="shared" si="21"/>
        <v>0</v>
      </c>
      <c r="O35" s="281" t="s">
        <v>481</v>
      </c>
      <c r="P35" s="282" t="s">
        <v>482</v>
      </c>
      <c r="Q35" s="296" t="s">
        <v>417</v>
      </c>
      <c r="R35" s="290" t="s">
        <v>485</v>
      </c>
      <c r="S35" s="284">
        <f>27*2.5</f>
        <v>67.5</v>
      </c>
      <c r="T35" s="286" t="s">
        <v>489</v>
      </c>
      <c r="U35" s="286" t="s">
        <v>405</v>
      </c>
      <c r="V35" s="119"/>
    </row>
    <row r="36" spans="1:22" s="199" customFormat="1" ht="59.25" customHeight="1" x14ac:dyDescent="0.25">
      <c r="A36" s="310">
        <v>0</v>
      </c>
      <c r="B36" s="204"/>
      <c r="C36" s="204"/>
      <c r="D36" s="313"/>
      <c r="E36" s="303"/>
      <c r="F36" s="241"/>
      <c r="G36" s="287"/>
      <c r="H36" s="288"/>
      <c r="I36" s="289"/>
      <c r="J36" s="291"/>
      <c r="K36" s="279"/>
      <c r="L36" s="279"/>
      <c r="M36" s="280">
        <f t="shared" si="20"/>
        <v>0</v>
      </c>
      <c r="N36" s="280">
        <f t="shared" si="21"/>
        <v>0</v>
      </c>
      <c r="O36" s="281"/>
      <c r="P36" s="282"/>
      <c r="Q36" s="275" t="s">
        <v>487</v>
      </c>
      <c r="R36" s="290" t="s">
        <v>488</v>
      </c>
      <c r="S36" s="284">
        <v>210</v>
      </c>
      <c r="T36" s="286" t="s">
        <v>490</v>
      </c>
      <c r="U36" s="286" t="s">
        <v>405</v>
      </c>
      <c r="V36" s="119"/>
    </row>
    <row r="37" spans="1:22" s="199" customFormat="1" ht="59.25" customHeight="1" x14ac:dyDescent="0.25">
      <c r="A37" s="310">
        <v>0</v>
      </c>
      <c r="B37" s="204"/>
      <c r="C37" s="204"/>
      <c r="D37" s="313"/>
      <c r="E37" s="303"/>
      <c r="F37" s="241"/>
      <c r="G37" s="287" t="s">
        <v>478</v>
      </c>
      <c r="H37" s="288" t="s">
        <v>486</v>
      </c>
      <c r="I37" s="289">
        <v>45424</v>
      </c>
      <c r="J37" s="295">
        <v>120</v>
      </c>
      <c r="K37" s="279">
        <v>1</v>
      </c>
      <c r="L37" s="279">
        <v>2</v>
      </c>
      <c r="M37" s="280">
        <f t="shared" si="20"/>
        <v>2</v>
      </c>
      <c r="N37" s="280">
        <f t="shared" si="21"/>
        <v>4</v>
      </c>
      <c r="O37" s="281" t="s">
        <v>481</v>
      </c>
      <c r="P37" s="282" t="s">
        <v>482</v>
      </c>
      <c r="Q37" s="296" t="s">
        <v>417</v>
      </c>
      <c r="R37" s="290" t="s">
        <v>485</v>
      </c>
      <c r="S37" s="284">
        <f>27*1.5</f>
        <v>40.5</v>
      </c>
      <c r="T37" s="286" t="s">
        <v>491</v>
      </c>
      <c r="U37" s="286" t="s">
        <v>405</v>
      </c>
      <c r="V37" s="119"/>
    </row>
    <row r="38" spans="1:22" s="199" customFormat="1" ht="75" customHeight="1" x14ac:dyDescent="0.25">
      <c r="A38" s="310">
        <v>0</v>
      </c>
      <c r="B38" s="204"/>
      <c r="C38" s="204"/>
      <c r="D38" s="313"/>
      <c r="E38" s="303"/>
      <c r="F38" s="241"/>
      <c r="G38" s="287" t="s">
        <v>478</v>
      </c>
      <c r="H38" s="288" t="s">
        <v>486</v>
      </c>
      <c r="I38" s="289">
        <v>45425</v>
      </c>
      <c r="J38" s="295">
        <v>300</v>
      </c>
      <c r="K38" s="279">
        <v>1</v>
      </c>
      <c r="L38" s="279">
        <v>1</v>
      </c>
      <c r="M38" s="280">
        <f t="shared" si="20"/>
        <v>5</v>
      </c>
      <c r="N38" s="280">
        <f t="shared" si="21"/>
        <v>5</v>
      </c>
      <c r="O38" s="281" t="s">
        <v>481</v>
      </c>
      <c r="P38" s="282" t="s">
        <v>482</v>
      </c>
      <c r="Q38" s="296" t="s">
        <v>417</v>
      </c>
      <c r="R38" s="290" t="s">
        <v>485</v>
      </c>
      <c r="S38" s="284">
        <f>27*4.5</f>
        <v>121.5</v>
      </c>
      <c r="T38" s="286" t="s">
        <v>492</v>
      </c>
      <c r="U38" s="286" t="s">
        <v>405</v>
      </c>
      <c r="V38" s="119"/>
    </row>
    <row r="39" spans="1:22" s="199" customFormat="1" ht="91.5" customHeight="1" x14ac:dyDescent="0.25">
      <c r="A39" s="310">
        <v>0</v>
      </c>
      <c r="B39" s="204"/>
      <c r="C39" s="204"/>
      <c r="D39" s="313"/>
      <c r="E39" s="303"/>
      <c r="F39" s="241"/>
      <c r="G39" s="287" t="s">
        <v>493</v>
      </c>
      <c r="H39" s="288" t="s">
        <v>494</v>
      </c>
      <c r="I39" s="289">
        <v>45427</v>
      </c>
      <c r="J39" s="295">
        <v>600</v>
      </c>
      <c r="K39" s="279">
        <v>1</v>
      </c>
      <c r="L39" s="279"/>
      <c r="M39" s="280">
        <f t="shared" si="20"/>
        <v>10</v>
      </c>
      <c r="N39" s="280">
        <f t="shared" si="21"/>
        <v>0</v>
      </c>
      <c r="O39" s="281" t="s">
        <v>495</v>
      </c>
      <c r="P39" s="282" t="s">
        <v>496</v>
      </c>
      <c r="Q39" s="296" t="s">
        <v>417</v>
      </c>
      <c r="R39" s="290" t="s">
        <v>485</v>
      </c>
      <c r="S39" s="284">
        <f>27*9</f>
        <v>243</v>
      </c>
      <c r="T39" s="286"/>
      <c r="U39" s="286" t="s">
        <v>405</v>
      </c>
      <c r="V39" s="119"/>
    </row>
    <row r="40" spans="1:22" s="199" customFormat="1" ht="91.5" customHeight="1" x14ac:dyDescent="0.25">
      <c r="A40" s="310">
        <v>0</v>
      </c>
      <c r="B40" s="204"/>
      <c r="C40" s="204"/>
      <c r="D40" s="313"/>
      <c r="E40" s="303"/>
      <c r="F40" s="241"/>
      <c r="G40" s="266" t="s">
        <v>520</v>
      </c>
      <c r="H40" s="267" t="s">
        <v>532</v>
      </c>
      <c r="I40" s="265">
        <v>45427</v>
      </c>
      <c r="J40" s="268">
        <v>180</v>
      </c>
      <c r="K40" s="249">
        <v>1</v>
      </c>
      <c r="L40" s="249"/>
      <c r="M40" s="250">
        <f t="shared" si="20"/>
        <v>3</v>
      </c>
      <c r="N40" s="250">
        <f t="shared" si="21"/>
        <v>0</v>
      </c>
      <c r="O40" s="251" t="s">
        <v>613</v>
      </c>
      <c r="P40" s="252"/>
      <c r="Q40" s="269" t="s">
        <v>521</v>
      </c>
      <c r="R40" s="253">
        <v>20</v>
      </c>
      <c r="S40" s="254">
        <v>110</v>
      </c>
      <c r="T40" s="256" t="s">
        <v>614</v>
      </c>
      <c r="U40" s="256" t="s">
        <v>405</v>
      </c>
      <c r="V40" s="119"/>
    </row>
    <row r="41" spans="1:22" s="199" customFormat="1" ht="59.25" customHeight="1" x14ac:dyDescent="0.25">
      <c r="A41" s="310">
        <v>0</v>
      </c>
      <c r="B41" s="204"/>
      <c r="C41" s="204"/>
      <c r="D41" s="313"/>
      <c r="E41" s="303"/>
      <c r="F41" s="241"/>
      <c r="G41" s="287" t="s">
        <v>440</v>
      </c>
      <c r="H41" s="288" t="s">
        <v>497</v>
      </c>
      <c r="I41" s="289">
        <v>45427</v>
      </c>
      <c r="J41" s="295">
        <v>150</v>
      </c>
      <c r="K41" s="279"/>
      <c r="L41" s="279">
        <v>1</v>
      </c>
      <c r="M41" s="280">
        <f t="shared" si="20"/>
        <v>0</v>
      </c>
      <c r="N41" s="280">
        <f t="shared" si="21"/>
        <v>2.5</v>
      </c>
      <c r="O41" s="281" t="s">
        <v>441</v>
      </c>
      <c r="P41" s="282" t="s">
        <v>503</v>
      </c>
      <c r="Q41" s="296" t="s">
        <v>417</v>
      </c>
      <c r="R41" s="290" t="s">
        <v>485</v>
      </c>
      <c r="S41" s="284">
        <f>2*27</f>
        <v>54</v>
      </c>
      <c r="T41" s="286" t="s">
        <v>502</v>
      </c>
      <c r="U41" s="286" t="s">
        <v>405</v>
      </c>
      <c r="V41" s="119"/>
    </row>
    <row r="42" spans="1:22" s="199" customFormat="1" ht="59.25" customHeight="1" x14ac:dyDescent="0.25">
      <c r="A42" s="310">
        <v>0</v>
      </c>
      <c r="B42" s="204"/>
      <c r="C42" s="204"/>
      <c r="D42" s="313"/>
      <c r="E42" s="303"/>
      <c r="F42" s="241"/>
      <c r="G42" s="287" t="s">
        <v>440</v>
      </c>
      <c r="H42" s="288" t="s">
        <v>499</v>
      </c>
      <c r="I42" s="289">
        <v>45428</v>
      </c>
      <c r="J42" s="295">
        <v>240</v>
      </c>
      <c r="K42" s="279">
        <v>1</v>
      </c>
      <c r="L42" s="279"/>
      <c r="M42" s="280">
        <f t="shared" si="20"/>
        <v>4</v>
      </c>
      <c r="N42" s="280">
        <f t="shared" si="21"/>
        <v>0</v>
      </c>
      <c r="O42" s="281" t="s">
        <v>501</v>
      </c>
      <c r="P42" s="282" t="s">
        <v>503</v>
      </c>
      <c r="Q42" s="296" t="s">
        <v>417</v>
      </c>
      <c r="R42" s="290" t="s">
        <v>485</v>
      </c>
      <c r="S42" s="284">
        <f>4*27</f>
        <v>108</v>
      </c>
      <c r="T42" s="286"/>
      <c r="U42" s="286" t="s">
        <v>405</v>
      </c>
      <c r="V42" s="119"/>
    </row>
    <row r="43" spans="1:22" s="47" customFormat="1" ht="59.25" customHeight="1" x14ac:dyDescent="0.25">
      <c r="A43" s="310">
        <v>0</v>
      </c>
      <c r="B43" s="68"/>
      <c r="C43" s="68"/>
      <c r="D43" s="314"/>
      <c r="E43" s="304"/>
      <c r="F43" s="241"/>
      <c r="G43" s="287" t="s">
        <v>440</v>
      </c>
      <c r="H43" s="288" t="s">
        <v>498</v>
      </c>
      <c r="I43" s="289">
        <v>45429</v>
      </c>
      <c r="J43" s="295">
        <v>180</v>
      </c>
      <c r="K43" s="279">
        <v>1</v>
      </c>
      <c r="L43" s="279"/>
      <c r="M43" s="280">
        <f t="shared" si="20"/>
        <v>3</v>
      </c>
      <c r="N43" s="280">
        <f t="shared" si="21"/>
        <v>0</v>
      </c>
      <c r="O43" s="281" t="s">
        <v>501</v>
      </c>
      <c r="P43" s="282" t="s">
        <v>503</v>
      </c>
      <c r="Q43" s="296" t="s">
        <v>417</v>
      </c>
      <c r="R43" s="290" t="s">
        <v>485</v>
      </c>
      <c r="S43" s="284">
        <f>3*27</f>
        <v>81</v>
      </c>
      <c r="T43" s="297"/>
      <c r="U43" s="286" t="s">
        <v>405</v>
      </c>
      <c r="V43" s="119"/>
    </row>
    <row r="44" spans="1:22" s="199" customFormat="1" ht="61.5" customHeight="1" x14ac:dyDescent="0.25">
      <c r="A44" s="310">
        <v>0</v>
      </c>
      <c r="B44" s="204"/>
      <c r="C44" s="204"/>
      <c r="D44" s="313"/>
      <c r="E44" s="303"/>
      <c r="F44" s="241"/>
      <c r="G44" s="287" t="s">
        <v>440</v>
      </c>
      <c r="H44" s="288" t="s">
        <v>500</v>
      </c>
      <c r="I44" s="289">
        <v>45430</v>
      </c>
      <c r="J44" s="295">
        <v>180</v>
      </c>
      <c r="K44" s="279"/>
      <c r="L44" s="279">
        <v>1</v>
      </c>
      <c r="M44" s="280">
        <f t="shared" si="20"/>
        <v>0</v>
      </c>
      <c r="N44" s="280">
        <f t="shared" si="21"/>
        <v>3</v>
      </c>
      <c r="O44" s="281" t="s">
        <v>501</v>
      </c>
      <c r="P44" s="282" t="s">
        <v>503</v>
      </c>
      <c r="Q44" s="296" t="s">
        <v>417</v>
      </c>
      <c r="R44" s="290" t="s">
        <v>485</v>
      </c>
      <c r="S44" s="284">
        <f>3*27</f>
        <v>81</v>
      </c>
      <c r="T44" s="286" t="s">
        <v>502</v>
      </c>
      <c r="U44" s="286" t="s">
        <v>405</v>
      </c>
      <c r="V44" s="119"/>
    </row>
    <row r="45" spans="1:22" s="199" customFormat="1" ht="95.25" customHeight="1" x14ac:dyDescent="0.25">
      <c r="A45" s="310">
        <v>0</v>
      </c>
      <c r="B45" s="204"/>
      <c r="C45" s="204"/>
      <c r="D45" s="313"/>
      <c r="E45" s="303"/>
      <c r="F45" s="241"/>
      <c r="G45" s="287" t="s">
        <v>402</v>
      </c>
      <c r="H45" s="288" t="s">
        <v>505</v>
      </c>
      <c r="I45" s="289">
        <v>45428</v>
      </c>
      <c r="J45" s="295">
        <v>90</v>
      </c>
      <c r="K45" s="279">
        <v>1</v>
      </c>
      <c r="L45" s="279"/>
      <c r="M45" s="280">
        <f t="shared" si="20"/>
        <v>1.5</v>
      </c>
      <c r="N45" s="280">
        <f t="shared" si="21"/>
        <v>0</v>
      </c>
      <c r="O45" s="281" t="s">
        <v>535</v>
      </c>
      <c r="P45" s="282" t="s">
        <v>507</v>
      </c>
      <c r="Q45" s="275" t="s">
        <v>509</v>
      </c>
      <c r="R45" s="290" t="s">
        <v>510</v>
      </c>
      <c r="S45" s="284">
        <f>35*1.5</f>
        <v>52.5</v>
      </c>
      <c r="T45" s="286" t="s">
        <v>508</v>
      </c>
      <c r="U45" s="286" t="s">
        <v>405</v>
      </c>
      <c r="V45" s="119"/>
    </row>
    <row r="46" spans="1:22" s="199" customFormat="1" ht="95.25" customHeight="1" x14ac:dyDescent="0.25">
      <c r="A46" s="310">
        <v>0</v>
      </c>
      <c r="B46" s="204"/>
      <c r="C46" s="204"/>
      <c r="D46" s="313"/>
      <c r="E46" s="303"/>
      <c r="F46" s="241"/>
      <c r="G46" s="287" t="s">
        <v>402</v>
      </c>
      <c r="H46" s="288" t="s">
        <v>504</v>
      </c>
      <c r="I46" s="289">
        <v>45428</v>
      </c>
      <c r="J46" s="295">
        <v>570</v>
      </c>
      <c r="K46" s="279">
        <v>1</v>
      </c>
      <c r="L46" s="279">
        <v>2</v>
      </c>
      <c r="M46" s="280">
        <f t="shared" ref="M46" si="22">J46*K46/60</f>
        <v>9.5</v>
      </c>
      <c r="N46" s="280">
        <f t="shared" ref="N46" si="23">J46*L46/60</f>
        <v>19</v>
      </c>
      <c r="O46" s="281" t="s">
        <v>506</v>
      </c>
      <c r="P46" s="282" t="s">
        <v>511</v>
      </c>
      <c r="Q46" s="296" t="s">
        <v>417</v>
      </c>
      <c r="R46" s="290" t="s">
        <v>513</v>
      </c>
      <c r="S46" s="284">
        <f>9.5*40</f>
        <v>380</v>
      </c>
      <c r="T46" s="286" t="s">
        <v>512</v>
      </c>
      <c r="U46" s="286" t="s">
        <v>405</v>
      </c>
      <c r="V46" s="119"/>
    </row>
    <row r="47" spans="1:22" s="199" customFormat="1" ht="95.25" customHeight="1" x14ac:dyDescent="0.25">
      <c r="A47" s="310">
        <v>0</v>
      </c>
      <c r="B47" s="204"/>
      <c r="C47" s="204"/>
      <c r="D47" s="313"/>
      <c r="E47" s="303"/>
      <c r="F47" s="241"/>
      <c r="G47" s="275" t="s">
        <v>514</v>
      </c>
      <c r="H47" s="276" t="s">
        <v>517</v>
      </c>
      <c r="I47" s="277" t="s">
        <v>515</v>
      </c>
      <c r="J47" s="278">
        <v>120</v>
      </c>
      <c r="K47" s="279">
        <v>1</v>
      </c>
      <c r="L47" s="279"/>
      <c r="M47" s="280">
        <f t="shared" ref="M47" si="24">J47*K47/60</f>
        <v>2</v>
      </c>
      <c r="N47" s="280">
        <f t="shared" ref="N47" si="25">J47*L47/60</f>
        <v>0</v>
      </c>
      <c r="O47" s="281"/>
      <c r="P47" s="282" t="s">
        <v>516</v>
      </c>
      <c r="Q47" s="296"/>
      <c r="R47" s="290"/>
      <c r="S47" s="284"/>
      <c r="T47" s="286"/>
      <c r="U47" s="286" t="s">
        <v>405</v>
      </c>
      <c r="V47" s="119"/>
    </row>
    <row r="48" spans="1:22" s="199" customFormat="1" ht="132" customHeight="1" x14ac:dyDescent="0.25">
      <c r="A48" s="310">
        <v>0</v>
      </c>
      <c r="B48" s="204"/>
      <c r="C48" s="204"/>
      <c r="D48" s="313"/>
      <c r="E48" s="303"/>
      <c r="F48" s="241"/>
      <c r="G48" s="266" t="s">
        <v>536</v>
      </c>
      <c r="H48" s="267" t="s">
        <v>537</v>
      </c>
      <c r="I48" s="265">
        <v>45430</v>
      </c>
      <c r="J48" s="268">
        <v>120</v>
      </c>
      <c r="K48" s="249">
        <v>1</v>
      </c>
      <c r="L48" s="249"/>
      <c r="M48" s="250">
        <f t="shared" ref="M48:M55" si="26">J48*K48/60</f>
        <v>2</v>
      </c>
      <c r="N48" s="250">
        <f t="shared" ref="N48:N55" si="27">J48*L48/60</f>
        <v>0</v>
      </c>
      <c r="O48" s="251"/>
      <c r="P48" s="252" t="s">
        <v>538</v>
      </c>
      <c r="Q48" s="269" t="s">
        <v>539</v>
      </c>
      <c r="R48" s="253" t="s">
        <v>543</v>
      </c>
      <c r="S48" s="254">
        <v>100</v>
      </c>
      <c r="T48" s="256" t="s">
        <v>615</v>
      </c>
      <c r="U48" s="256" t="s">
        <v>405</v>
      </c>
      <c r="V48" s="119"/>
    </row>
    <row r="49" spans="1:22" s="199" customFormat="1" ht="49.5" customHeight="1" x14ac:dyDescent="0.25">
      <c r="A49" s="310">
        <v>0</v>
      </c>
      <c r="B49" s="204"/>
      <c r="C49" s="204"/>
      <c r="D49" s="313"/>
      <c r="E49" s="303"/>
      <c r="F49" s="241"/>
      <c r="G49" s="245"/>
      <c r="H49" s="246"/>
      <c r="I49" s="265">
        <v>45430</v>
      </c>
      <c r="J49" s="248"/>
      <c r="K49" s="249"/>
      <c r="L49" s="249"/>
      <c r="M49" s="250">
        <f t="shared" ref="M49:M50" si="28">J49*K49/60</f>
        <v>0</v>
      </c>
      <c r="N49" s="250">
        <f t="shared" ref="N49:N50" si="29">J49*L49/60</f>
        <v>0</v>
      </c>
      <c r="O49" s="251"/>
      <c r="P49" s="252"/>
      <c r="Q49" s="269" t="s">
        <v>417</v>
      </c>
      <c r="R49" s="253" t="s">
        <v>541</v>
      </c>
      <c r="S49" s="254">
        <f>27+35+25</f>
        <v>87</v>
      </c>
      <c r="T49" s="256" t="s">
        <v>540</v>
      </c>
      <c r="U49" s="256" t="s">
        <v>405</v>
      </c>
      <c r="V49" s="119"/>
    </row>
    <row r="50" spans="1:22" s="199" customFormat="1" ht="86.25" customHeight="1" x14ac:dyDescent="0.25">
      <c r="A50" s="310">
        <v>0</v>
      </c>
      <c r="B50" s="204"/>
      <c r="C50" s="204"/>
      <c r="D50" s="313"/>
      <c r="E50" s="303"/>
      <c r="F50" s="241"/>
      <c r="G50" s="245" t="s">
        <v>520</v>
      </c>
      <c r="H50" s="246" t="s">
        <v>544</v>
      </c>
      <c r="I50" s="247">
        <v>45430</v>
      </c>
      <c r="J50" s="248">
        <v>60</v>
      </c>
      <c r="K50" s="249">
        <v>1</v>
      </c>
      <c r="L50" s="249"/>
      <c r="M50" s="250">
        <f t="shared" si="28"/>
        <v>1</v>
      </c>
      <c r="N50" s="250">
        <f t="shared" si="29"/>
        <v>0</v>
      </c>
      <c r="O50" s="251" t="s">
        <v>616</v>
      </c>
      <c r="P50" s="252"/>
      <c r="Q50" s="269"/>
      <c r="R50" s="253"/>
      <c r="S50" s="254"/>
      <c r="T50" s="256"/>
      <c r="U50" s="256" t="s">
        <v>405</v>
      </c>
      <c r="V50" s="119"/>
    </row>
    <row r="51" spans="1:22" s="47" customFormat="1" ht="59.25" customHeight="1" x14ac:dyDescent="0.25">
      <c r="A51" s="310">
        <v>0</v>
      </c>
      <c r="B51" s="68"/>
      <c r="C51" s="68"/>
      <c r="D51" s="314"/>
      <c r="E51" s="304"/>
      <c r="F51" s="241"/>
      <c r="G51" s="245" t="s">
        <v>520</v>
      </c>
      <c r="H51" s="258" t="s">
        <v>545</v>
      </c>
      <c r="I51" s="247">
        <v>45430</v>
      </c>
      <c r="J51" s="248">
        <v>480</v>
      </c>
      <c r="K51" s="249">
        <v>1</v>
      </c>
      <c r="L51" s="249"/>
      <c r="M51" s="250">
        <f t="shared" si="26"/>
        <v>8</v>
      </c>
      <c r="N51" s="250">
        <f t="shared" si="27"/>
        <v>0</v>
      </c>
      <c r="O51" s="251" t="s">
        <v>641</v>
      </c>
      <c r="P51" s="252"/>
      <c r="Q51" s="269" t="s">
        <v>546</v>
      </c>
      <c r="R51" s="253" t="s">
        <v>426</v>
      </c>
      <c r="S51" s="254"/>
      <c r="T51" s="256" t="s">
        <v>642</v>
      </c>
      <c r="U51" s="256" t="s">
        <v>405</v>
      </c>
      <c r="V51" s="119"/>
    </row>
    <row r="52" spans="1:22" s="199" customFormat="1" ht="59.25" customHeight="1" x14ac:dyDescent="0.25">
      <c r="A52" s="310">
        <v>0</v>
      </c>
      <c r="B52" s="204"/>
      <c r="C52" s="204"/>
      <c r="D52" s="313"/>
      <c r="E52" s="303"/>
      <c r="F52" s="241"/>
      <c r="G52" s="168" t="s">
        <v>588</v>
      </c>
      <c r="H52" s="169" t="s">
        <v>591</v>
      </c>
      <c r="I52" s="170" t="s">
        <v>519</v>
      </c>
      <c r="J52" s="171">
        <v>90</v>
      </c>
      <c r="K52" s="172">
        <v>1</v>
      </c>
      <c r="L52" s="172"/>
      <c r="M52" s="173">
        <f t="shared" si="26"/>
        <v>1.5</v>
      </c>
      <c r="N52" s="173">
        <f t="shared" si="27"/>
        <v>0</v>
      </c>
      <c r="O52" s="174"/>
      <c r="P52" s="175" t="s">
        <v>400</v>
      </c>
      <c r="Q52" s="168" t="s">
        <v>442</v>
      </c>
      <c r="R52" s="206"/>
      <c r="S52" s="207"/>
      <c r="T52" s="179"/>
      <c r="U52" s="179" t="s">
        <v>405</v>
      </c>
      <c r="V52" s="119"/>
    </row>
    <row r="53" spans="1:22" s="199" customFormat="1" ht="59.25" customHeight="1" x14ac:dyDescent="0.25">
      <c r="A53" s="310">
        <v>0</v>
      </c>
      <c r="B53" s="204"/>
      <c r="C53" s="204"/>
      <c r="D53" s="313"/>
      <c r="E53" s="303"/>
      <c r="F53" s="241"/>
      <c r="G53" s="168" t="s">
        <v>589</v>
      </c>
      <c r="H53" s="181" t="s">
        <v>590</v>
      </c>
      <c r="I53" s="170" t="s">
        <v>519</v>
      </c>
      <c r="J53" s="171">
        <v>360</v>
      </c>
      <c r="K53" s="172">
        <v>1</v>
      </c>
      <c r="L53" s="172"/>
      <c r="M53" s="173">
        <f t="shared" si="26"/>
        <v>6</v>
      </c>
      <c r="N53" s="173">
        <f t="shared" si="27"/>
        <v>0</v>
      </c>
      <c r="O53" s="208"/>
      <c r="P53" s="175" t="s">
        <v>503</v>
      </c>
      <c r="Q53" s="209" t="s">
        <v>417</v>
      </c>
      <c r="R53" s="206" t="s">
        <v>485</v>
      </c>
      <c r="S53" s="207">
        <f>6*27</f>
        <v>162</v>
      </c>
      <c r="T53" s="179"/>
      <c r="U53" s="179" t="s">
        <v>405</v>
      </c>
      <c r="V53" s="119"/>
    </row>
    <row r="54" spans="1:22" s="47" customFormat="1" ht="59.25" customHeight="1" x14ac:dyDescent="0.25">
      <c r="A54" s="310">
        <v>0</v>
      </c>
      <c r="B54" s="68"/>
      <c r="C54" s="68"/>
      <c r="D54" s="314"/>
      <c r="E54" s="304"/>
      <c r="F54" s="241"/>
      <c r="G54" s="168" t="s">
        <v>584</v>
      </c>
      <c r="H54" s="181" t="s">
        <v>585</v>
      </c>
      <c r="I54" s="170" t="s">
        <v>519</v>
      </c>
      <c r="J54" s="171">
        <v>180</v>
      </c>
      <c r="K54" s="172">
        <v>1</v>
      </c>
      <c r="L54" s="172">
        <v>2</v>
      </c>
      <c r="M54" s="173">
        <f t="shared" si="26"/>
        <v>3</v>
      </c>
      <c r="N54" s="173">
        <f t="shared" si="27"/>
        <v>6</v>
      </c>
      <c r="O54" s="208"/>
      <c r="P54" s="175"/>
      <c r="Q54" s="209" t="s">
        <v>586</v>
      </c>
      <c r="R54" s="206" t="s">
        <v>587</v>
      </c>
      <c r="S54" s="207">
        <v>100</v>
      </c>
      <c r="T54" s="179" t="s">
        <v>643</v>
      </c>
      <c r="U54" s="179" t="s">
        <v>405</v>
      </c>
      <c r="V54" s="119"/>
    </row>
    <row r="55" spans="1:22" s="199" customFormat="1" ht="114" customHeight="1" x14ac:dyDescent="0.25">
      <c r="A55" s="310">
        <v>0</v>
      </c>
      <c r="B55" s="204"/>
      <c r="C55" s="204"/>
      <c r="D55" s="313"/>
      <c r="E55" s="303"/>
      <c r="F55" s="241"/>
      <c r="G55" s="270" t="s">
        <v>547</v>
      </c>
      <c r="H55" s="260" t="s">
        <v>549</v>
      </c>
      <c r="I55" s="261">
        <v>45458</v>
      </c>
      <c r="J55" s="248">
        <v>690</v>
      </c>
      <c r="K55" s="249">
        <v>1</v>
      </c>
      <c r="L55" s="249"/>
      <c r="M55" s="250">
        <f t="shared" si="26"/>
        <v>11.5</v>
      </c>
      <c r="N55" s="250">
        <f t="shared" si="27"/>
        <v>0</v>
      </c>
      <c r="O55" s="251" t="s">
        <v>550</v>
      </c>
      <c r="P55" s="252" t="s">
        <v>551</v>
      </c>
      <c r="Q55" s="269" t="s">
        <v>417</v>
      </c>
      <c r="R55" s="253" t="s">
        <v>627</v>
      </c>
      <c r="S55" s="254">
        <f>10*7</f>
        <v>70</v>
      </c>
      <c r="T55" s="256" t="s">
        <v>626</v>
      </c>
      <c r="U55" s="256" t="s">
        <v>405</v>
      </c>
      <c r="V55" s="119"/>
    </row>
    <row r="56" spans="1:22" s="199" customFormat="1" ht="95.25" customHeight="1" x14ac:dyDescent="0.25">
      <c r="A56" s="310">
        <v>0</v>
      </c>
      <c r="B56" s="204"/>
      <c r="C56" s="204"/>
      <c r="D56" s="313"/>
      <c r="E56" s="303"/>
      <c r="F56" s="241"/>
      <c r="G56" s="183" t="s">
        <v>592</v>
      </c>
      <c r="H56" s="181" t="s">
        <v>621</v>
      </c>
      <c r="I56" s="182">
        <v>2024</v>
      </c>
      <c r="J56" s="171"/>
      <c r="K56" s="172"/>
      <c r="L56" s="172"/>
      <c r="M56" s="173"/>
      <c r="N56" s="173"/>
      <c r="O56" s="174" t="s">
        <v>628</v>
      </c>
      <c r="P56" s="175" t="s">
        <v>629</v>
      </c>
      <c r="Q56" s="209"/>
      <c r="R56" s="206"/>
      <c r="S56" s="207"/>
      <c r="T56" s="179"/>
      <c r="U56" s="179" t="s">
        <v>405</v>
      </c>
      <c r="V56" s="119"/>
    </row>
    <row r="57" spans="1:22" s="199" customFormat="1" ht="114" customHeight="1" x14ac:dyDescent="0.25">
      <c r="A57" s="310">
        <v>0</v>
      </c>
      <c r="B57" s="205"/>
      <c r="C57" s="205"/>
      <c r="D57" s="315"/>
      <c r="E57" s="305"/>
      <c r="F57" s="241"/>
      <c r="G57" s="210" t="s">
        <v>547</v>
      </c>
      <c r="H57" s="211" t="s">
        <v>548</v>
      </c>
      <c r="I57" s="212">
        <v>45479</v>
      </c>
      <c r="J57" s="213">
        <v>120</v>
      </c>
      <c r="K57" s="82">
        <v>1</v>
      </c>
      <c r="L57" s="82"/>
      <c r="M57" s="214">
        <f t="shared" ref="M57:M59" si="30">J57*K57/60</f>
        <v>2</v>
      </c>
      <c r="N57" s="214">
        <f t="shared" ref="N57:N59" si="31">J57*L57/60</f>
        <v>0</v>
      </c>
      <c r="O57" s="215" t="s">
        <v>630</v>
      </c>
      <c r="P57" s="83" t="s">
        <v>551</v>
      </c>
      <c r="Q57" s="224" t="s">
        <v>417</v>
      </c>
      <c r="R57" s="225" t="s">
        <v>639</v>
      </c>
      <c r="S57" s="226">
        <f>15*M57</f>
        <v>30</v>
      </c>
      <c r="T57" s="227"/>
      <c r="U57" s="65" t="s">
        <v>405</v>
      </c>
      <c r="V57" s="119"/>
    </row>
    <row r="58" spans="1:22" s="199" customFormat="1" ht="128.25" customHeight="1" x14ac:dyDescent="0.25">
      <c r="A58" s="310">
        <v>0</v>
      </c>
      <c r="B58" s="205"/>
      <c r="C58" s="205"/>
      <c r="D58" s="315"/>
      <c r="E58" s="305"/>
      <c r="F58" s="241"/>
      <c r="G58" s="210" t="s">
        <v>547</v>
      </c>
      <c r="H58" s="216" t="s">
        <v>548</v>
      </c>
      <c r="I58" s="212">
        <v>45501</v>
      </c>
      <c r="J58" s="213">
        <v>180</v>
      </c>
      <c r="K58" s="82">
        <v>1</v>
      </c>
      <c r="L58" s="82"/>
      <c r="M58" s="214">
        <f t="shared" si="30"/>
        <v>3</v>
      </c>
      <c r="N58" s="214">
        <f t="shared" si="31"/>
        <v>0</v>
      </c>
      <c r="O58" s="215" t="s">
        <v>631</v>
      </c>
      <c r="P58" s="83" t="s">
        <v>551</v>
      </c>
      <c r="Q58" s="224" t="s">
        <v>417</v>
      </c>
      <c r="R58" s="225" t="s">
        <v>639</v>
      </c>
      <c r="S58" s="226">
        <f>15*M58</f>
        <v>45</v>
      </c>
      <c r="T58" s="227"/>
      <c r="U58" s="65" t="s">
        <v>405</v>
      </c>
      <c r="V58" s="119"/>
    </row>
    <row r="59" spans="1:22" s="199" customFormat="1" ht="80.25" customHeight="1" x14ac:dyDescent="0.25">
      <c r="A59" s="310">
        <v>0</v>
      </c>
      <c r="B59" s="205"/>
      <c r="C59" s="205"/>
      <c r="D59" s="315"/>
      <c r="E59" s="305"/>
      <c r="F59" s="241"/>
      <c r="G59" s="259" t="s">
        <v>617</v>
      </c>
      <c r="H59" s="260" t="s">
        <v>618</v>
      </c>
      <c r="I59" s="247">
        <v>45502</v>
      </c>
      <c r="J59" s="248">
        <v>60</v>
      </c>
      <c r="K59" s="249">
        <v>1</v>
      </c>
      <c r="L59" s="249"/>
      <c r="M59" s="250">
        <f t="shared" si="30"/>
        <v>1</v>
      </c>
      <c r="N59" s="250">
        <f t="shared" si="31"/>
        <v>0</v>
      </c>
      <c r="O59" s="251"/>
      <c r="P59" s="252"/>
      <c r="Q59" s="245"/>
      <c r="R59" s="271"/>
      <c r="S59" s="254"/>
      <c r="T59" s="255" t="s">
        <v>619</v>
      </c>
      <c r="U59" s="256" t="s">
        <v>405</v>
      </c>
      <c r="V59" s="119"/>
    </row>
    <row r="60" spans="1:22" s="199" customFormat="1" ht="63" customHeight="1" x14ac:dyDescent="0.25">
      <c r="A60" s="310">
        <v>0</v>
      </c>
      <c r="B60" s="205"/>
      <c r="C60" s="205"/>
      <c r="D60" s="315"/>
      <c r="E60" s="305"/>
      <c r="F60" s="241"/>
      <c r="G60" s="259" t="s">
        <v>575</v>
      </c>
      <c r="H60" s="260" t="s">
        <v>578</v>
      </c>
      <c r="I60" s="247" t="s">
        <v>576</v>
      </c>
      <c r="J60" s="248">
        <v>480</v>
      </c>
      <c r="K60" s="249">
        <v>1</v>
      </c>
      <c r="L60" s="249"/>
      <c r="M60" s="250">
        <f t="shared" si="0"/>
        <v>8</v>
      </c>
      <c r="N60" s="250">
        <f t="shared" si="1"/>
        <v>0</v>
      </c>
      <c r="O60" s="251" t="s">
        <v>577</v>
      </c>
      <c r="P60" s="252"/>
      <c r="Q60" s="245"/>
      <c r="R60" s="271"/>
      <c r="S60" s="254"/>
      <c r="T60" s="255"/>
      <c r="U60" s="256" t="s">
        <v>405</v>
      </c>
      <c r="V60" s="119"/>
    </row>
    <row r="61" spans="1:22" s="199" customFormat="1" ht="81.75" customHeight="1" x14ac:dyDescent="0.25">
      <c r="A61" s="310">
        <v>0</v>
      </c>
      <c r="B61" s="205"/>
      <c r="C61" s="205"/>
      <c r="D61" s="315"/>
      <c r="E61" s="305"/>
      <c r="F61" s="241"/>
      <c r="G61" s="259" t="s">
        <v>575</v>
      </c>
      <c r="H61" s="272" t="s">
        <v>583</v>
      </c>
      <c r="I61" s="247" t="s">
        <v>576</v>
      </c>
      <c r="J61" s="248">
        <v>420</v>
      </c>
      <c r="K61" s="249">
        <v>1</v>
      </c>
      <c r="L61" s="249"/>
      <c r="M61" s="250">
        <f t="shared" ref="M61" si="32">J61*K61/60</f>
        <v>7</v>
      </c>
      <c r="N61" s="250">
        <f t="shared" ref="N61" si="33">J61*L61/60</f>
        <v>0</v>
      </c>
      <c r="O61" s="251" t="s">
        <v>634</v>
      </c>
      <c r="P61" s="252" t="s">
        <v>580</v>
      </c>
      <c r="Q61" s="245" t="s">
        <v>581</v>
      </c>
      <c r="R61" s="273" t="s">
        <v>582</v>
      </c>
      <c r="S61" s="254">
        <f>0.5*(27+17)</f>
        <v>22</v>
      </c>
      <c r="T61" s="255" t="s">
        <v>620</v>
      </c>
      <c r="U61" s="256" t="s">
        <v>405</v>
      </c>
      <c r="V61" s="119"/>
    </row>
    <row r="62" spans="1:22" s="199" customFormat="1" ht="81.75" customHeight="1" x14ac:dyDescent="0.25">
      <c r="A62" s="310">
        <v>0</v>
      </c>
      <c r="B62" s="205"/>
      <c r="C62" s="205"/>
      <c r="D62" s="315"/>
      <c r="E62" s="305"/>
      <c r="F62" s="241"/>
      <c r="G62" s="259" t="s">
        <v>575</v>
      </c>
      <c r="H62" s="272" t="s">
        <v>579</v>
      </c>
      <c r="I62" s="247" t="s">
        <v>576</v>
      </c>
      <c r="J62" s="248">
        <v>90</v>
      </c>
      <c r="K62" s="249">
        <v>1</v>
      </c>
      <c r="L62" s="249"/>
      <c r="M62" s="250">
        <f t="shared" ref="M62:M65" si="34">J62*K62/60</f>
        <v>1.5</v>
      </c>
      <c r="N62" s="250">
        <f t="shared" ref="N62:N65" si="35">J62*L62/60</f>
        <v>0</v>
      </c>
      <c r="O62" s="251" t="s">
        <v>633</v>
      </c>
      <c r="P62" s="252"/>
      <c r="Q62" s="245"/>
      <c r="R62" s="273"/>
      <c r="S62" s="254"/>
      <c r="T62" s="255"/>
      <c r="U62" s="256" t="s">
        <v>405</v>
      </c>
      <c r="V62" s="119">
        <f>'Kürbis+Knoblauch-Erlöse'!H20</f>
        <v>3526.8502999999996</v>
      </c>
    </row>
    <row r="63" spans="1:22" s="199" customFormat="1" ht="81.75" customHeight="1" x14ac:dyDescent="0.25">
      <c r="A63" s="310">
        <v>0</v>
      </c>
      <c r="B63" s="205"/>
      <c r="C63" s="205"/>
      <c r="D63" s="315"/>
      <c r="E63" s="305"/>
      <c r="F63" s="241"/>
      <c r="G63" s="183" t="s">
        <v>593</v>
      </c>
      <c r="H63" s="181" t="s">
        <v>635</v>
      </c>
      <c r="I63" s="182">
        <v>2024</v>
      </c>
      <c r="J63" s="171">
        <v>120</v>
      </c>
      <c r="K63" s="172">
        <v>1</v>
      </c>
      <c r="L63" s="172">
        <v>1</v>
      </c>
      <c r="M63" s="173">
        <f t="shared" ref="M63" si="36">J63*K63/60</f>
        <v>2</v>
      </c>
      <c r="N63" s="173">
        <f t="shared" si="35"/>
        <v>2</v>
      </c>
      <c r="O63" s="174" t="s">
        <v>632</v>
      </c>
      <c r="P63" s="175"/>
      <c r="Q63" s="209"/>
      <c r="R63" s="206"/>
      <c r="S63" s="207"/>
      <c r="T63" s="179"/>
      <c r="U63" s="179" t="s">
        <v>405</v>
      </c>
      <c r="V63" s="119">
        <f>'Kürbis+Knoblauch-Erlöse'!H45</f>
        <v>721.45990000000006</v>
      </c>
    </row>
    <row r="64" spans="1:22" s="199" customFormat="1" ht="72" customHeight="1" x14ac:dyDescent="0.25">
      <c r="A64" s="310">
        <v>0</v>
      </c>
      <c r="B64" s="205"/>
      <c r="C64" s="205"/>
      <c r="D64" s="315"/>
      <c r="E64" s="305"/>
      <c r="F64" s="241"/>
      <c r="G64" s="183" t="s">
        <v>593</v>
      </c>
      <c r="H64" s="181" t="s">
        <v>594</v>
      </c>
      <c r="I64" s="182">
        <v>2024</v>
      </c>
      <c r="J64" s="171">
        <v>240</v>
      </c>
      <c r="K64" s="172">
        <v>1</v>
      </c>
      <c r="L64" s="172"/>
      <c r="M64" s="173">
        <f t="shared" ref="M64" si="37">J64*K64/60</f>
        <v>4</v>
      </c>
      <c r="N64" s="173">
        <f t="shared" si="35"/>
        <v>0</v>
      </c>
      <c r="O64" s="174" t="s">
        <v>636</v>
      </c>
      <c r="P64" s="175"/>
      <c r="Q64" s="209"/>
      <c r="R64" s="206"/>
      <c r="S64" s="207"/>
      <c r="T64" s="179"/>
      <c r="U64" s="179" t="s">
        <v>405</v>
      </c>
      <c r="V64" s="119"/>
    </row>
    <row r="65" spans="1:22" s="47" customFormat="1" ht="63" customHeight="1" thickBot="1" x14ac:dyDescent="0.3">
      <c r="A65" s="316">
        <v>0</v>
      </c>
      <c r="B65" s="317"/>
      <c r="C65" s="317"/>
      <c r="D65" s="318"/>
      <c r="E65" s="306"/>
      <c r="F65" s="241"/>
      <c r="G65" s="183" t="s">
        <v>595</v>
      </c>
      <c r="H65" s="181" t="s">
        <v>596</v>
      </c>
      <c r="I65" s="182">
        <v>2024</v>
      </c>
      <c r="J65" s="171">
        <v>180</v>
      </c>
      <c r="K65" s="180"/>
      <c r="L65" s="172"/>
      <c r="M65" s="173">
        <f t="shared" si="34"/>
        <v>0</v>
      </c>
      <c r="N65" s="173">
        <f t="shared" si="35"/>
        <v>0</v>
      </c>
      <c r="O65" s="174" t="s">
        <v>637</v>
      </c>
      <c r="P65" s="175"/>
      <c r="Q65" s="176"/>
      <c r="R65" s="177"/>
      <c r="S65" s="178"/>
      <c r="T65" s="179"/>
      <c r="U65" s="179" t="s">
        <v>405</v>
      </c>
      <c r="V65" s="119"/>
    </row>
    <row r="66" spans="1:22" s="47" customFormat="1" ht="33" customHeight="1" thickBot="1" x14ac:dyDescent="0.3">
      <c r="A66" s="80">
        <v>0</v>
      </c>
      <c r="B66" s="69">
        <f>SUM(M12:M65)*D8</f>
        <v>3130.9336666666668</v>
      </c>
      <c r="C66" s="69">
        <f>SUM(N12:N65)*D9</f>
        <v>773.51414999999997</v>
      </c>
      <c r="D66" s="70">
        <f>SUM(S12:S65)</f>
        <v>12298.57</v>
      </c>
      <c r="E66" s="71">
        <f>SUM(B66:D66)</f>
        <v>16203.017816666666</v>
      </c>
      <c r="F66" s="72">
        <f>SUM(V12:V65)</f>
        <v>4248.3101999999999</v>
      </c>
      <c r="G66" s="189"/>
      <c r="H66" s="190"/>
      <c r="I66" s="191"/>
      <c r="J66" s="59"/>
      <c r="K66" s="60"/>
      <c r="L66" s="60"/>
      <c r="M66" s="60"/>
      <c r="N66" s="60"/>
      <c r="O66" s="61"/>
      <c r="P66" s="192"/>
      <c r="Q66" s="193"/>
      <c r="R66" s="60"/>
      <c r="S66" s="194"/>
      <c r="T66" s="62"/>
      <c r="U66" s="63"/>
      <c r="V66" s="119"/>
    </row>
  </sheetData>
  <mergeCells count="5">
    <mergeCell ref="J10:O10"/>
    <mergeCell ref="Q10:S10"/>
    <mergeCell ref="E8:E9"/>
    <mergeCell ref="B8:C8"/>
    <mergeCell ref="B9:C9"/>
  </mergeCells>
  <phoneticPr fontId="42" type="noConversion"/>
  <pageMargins left="0.7" right="0.7" top="0.78740157499999996" bottom="0.78740157499999996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CFA55-F3F5-4DD5-A75A-E4B2AED4C19D}">
  <dimension ref="A1:L49"/>
  <sheetViews>
    <sheetView workbookViewId="0">
      <selection activeCell="F2" sqref="F2"/>
    </sheetView>
  </sheetViews>
  <sheetFormatPr baseColWidth="10" defaultRowHeight="15.75" x14ac:dyDescent="0.25"/>
  <cols>
    <col min="1" max="1" width="16.875" customWidth="1"/>
    <col min="2" max="2" width="11.25" customWidth="1"/>
    <col min="3" max="3" width="8.625" customWidth="1"/>
    <col min="12" max="12" width="76" customWidth="1"/>
  </cols>
  <sheetData>
    <row r="1" spans="1:12" ht="36.75" customHeight="1" x14ac:dyDescent="0.25">
      <c r="A1" s="135" t="s">
        <v>553</v>
      </c>
      <c r="F1" s="370" t="s">
        <v>638</v>
      </c>
      <c r="G1" s="371"/>
      <c r="H1" s="371"/>
      <c r="I1" s="371"/>
      <c r="J1" s="371"/>
      <c r="K1" s="371"/>
      <c r="L1" s="371"/>
    </row>
    <row r="2" spans="1:12" s="144" customFormat="1" ht="31.5" x14ac:dyDescent="0.25">
      <c r="A2" s="163" t="s">
        <v>560</v>
      </c>
      <c r="B2" s="222" t="s">
        <v>554</v>
      </c>
      <c r="C2" s="222" t="s">
        <v>556</v>
      </c>
      <c r="D2" s="222" t="s">
        <v>557</v>
      </c>
      <c r="E2" s="154"/>
      <c r="F2" s="154"/>
    </row>
    <row r="3" spans="1:12" x14ac:dyDescent="0.25">
      <c r="A3" s="159" t="s">
        <v>552</v>
      </c>
      <c r="B3" s="160">
        <v>265.89</v>
      </c>
      <c r="C3" s="184">
        <v>3.75</v>
      </c>
      <c r="D3" s="184">
        <f>B3*C3</f>
        <v>997.08749999999998</v>
      </c>
      <c r="E3" s="155"/>
      <c r="F3" s="156"/>
      <c r="L3" s="138"/>
    </row>
    <row r="4" spans="1:12" x14ac:dyDescent="0.25">
      <c r="A4" s="145" t="s">
        <v>555</v>
      </c>
      <c r="B4" s="155">
        <v>139.72999999999999</v>
      </c>
      <c r="C4" s="185">
        <v>3.36</v>
      </c>
      <c r="D4" s="184">
        <f t="shared" ref="D4:D6" si="0">B4*C4</f>
        <v>469.49279999999993</v>
      </c>
      <c r="E4" s="155"/>
      <c r="F4" s="156"/>
      <c r="L4" s="139"/>
    </row>
    <row r="5" spans="1:12" ht="31.5" x14ac:dyDescent="0.25">
      <c r="A5" s="159" t="s">
        <v>558</v>
      </c>
      <c r="B5" s="160">
        <v>6</v>
      </c>
      <c r="C5" s="184">
        <v>3</v>
      </c>
      <c r="D5" s="184">
        <f t="shared" si="0"/>
        <v>18</v>
      </c>
      <c r="E5" s="129"/>
      <c r="F5" s="129"/>
      <c r="G5" s="129"/>
      <c r="H5" s="129"/>
      <c r="I5" s="129"/>
      <c r="J5" s="129"/>
      <c r="K5" s="129"/>
      <c r="L5" s="136"/>
    </row>
    <row r="6" spans="1:12" s="86" customFormat="1" ht="31.5" x14ac:dyDescent="0.25">
      <c r="A6" s="159" t="s">
        <v>559</v>
      </c>
      <c r="B6" s="160">
        <v>31</v>
      </c>
      <c r="C6" s="184">
        <v>2.69</v>
      </c>
      <c r="D6" s="184">
        <f t="shared" si="0"/>
        <v>83.39</v>
      </c>
      <c r="E6" s="129"/>
      <c r="F6" s="129"/>
      <c r="G6" s="129"/>
      <c r="H6" s="129"/>
      <c r="I6" s="129"/>
      <c r="J6" s="129"/>
      <c r="K6" s="129"/>
      <c r="L6" s="137"/>
    </row>
    <row r="7" spans="1:12" ht="47.25" x14ac:dyDescent="0.25">
      <c r="A7" s="159" t="s">
        <v>561</v>
      </c>
      <c r="B7" s="164" t="s">
        <v>562</v>
      </c>
      <c r="C7" s="184">
        <v>8.32</v>
      </c>
      <c r="D7" s="184">
        <f>C7*216</f>
        <v>1797.1200000000001</v>
      </c>
      <c r="E7" s="129"/>
      <c r="F7" s="217">
        <f>150*C7</f>
        <v>1248</v>
      </c>
      <c r="G7" s="140" t="s">
        <v>622</v>
      </c>
      <c r="H7" s="129"/>
      <c r="I7" s="129"/>
      <c r="J7" s="129"/>
      <c r="K7" s="129"/>
      <c r="L7" s="129"/>
    </row>
    <row r="8" spans="1:12" x14ac:dyDescent="0.25">
      <c r="A8" s="145"/>
      <c r="B8" s="129"/>
      <c r="C8" s="129"/>
      <c r="D8" s="129"/>
      <c r="E8" s="129"/>
      <c r="F8" s="217">
        <f>D7-F7</f>
        <v>549.12000000000012</v>
      </c>
      <c r="G8" s="129" t="s">
        <v>602</v>
      </c>
      <c r="H8" s="129"/>
      <c r="I8" s="129"/>
      <c r="J8" s="129"/>
      <c r="K8" s="129"/>
      <c r="L8" s="129"/>
    </row>
    <row r="9" spans="1:12" x14ac:dyDescent="0.25">
      <c r="A9" s="145"/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</row>
    <row r="10" spans="1:12" s="86" customFormat="1" ht="31.5" x14ac:dyDescent="0.25">
      <c r="A10" s="163" t="s">
        <v>563</v>
      </c>
      <c r="B10" s="222" t="s">
        <v>554</v>
      </c>
      <c r="C10" s="222" t="s">
        <v>556</v>
      </c>
      <c r="D10" s="222" t="s">
        <v>557</v>
      </c>
      <c r="E10" s="129"/>
      <c r="F10" s="129"/>
      <c r="G10" s="129"/>
      <c r="H10" s="129"/>
      <c r="I10" s="129"/>
      <c r="J10" s="129"/>
      <c r="K10" s="129"/>
      <c r="L10" s="129"/>
    </row>
    <row r="11" spans="1:12" s="85" customFormat="1" x14ac:dyDescent="0.25">
      <c r="A11" s="159" t="s">
        <v>552</v>
      </c>
      <c r="B11" s="160">
        <v>77.540000000000006</v>
      </c>
      <c r="C11" s="187">
        <v>4.2</v>
      </c>
      <c r="D11" s="187">
        <f>B11*C11</f>
        <v>325.66800000000006</v>
      </c>
      <c r="E11" s="134"/>
      <c r="F11" s="134"/>
      <c r="G11" s="134"/>
      <c r="H11" s="134"/>
      <c r="I11" s="134"/>
      <c r="J11" s="134"/>
      <c r="K11" s="134"/>
      <c r="L11" s="134"/>
    </row>
    <row r="12" spans="1:12" x14ac:dyDescent="0.25">
      <c r="A12" s="145" t="s">
        <v>555</v>
      </c>
      <c r="B12" s="155">
        <v>46</v>
      </c>
      <c r="C12" s="188">
        <v>3.79</v>
      </c>
      <c r="D12" s="187">
        <f t="shared" ref="D12:D14" si="1">B12*C12</f>
        <v>174.34</v>
      </c>
      <c r="E12" s="129"/>
      <c r="F12" s="129"/>
      <c r="G12" s="129"/>
      <c r="H12" s="129"/>
      <c r="I12" s="129"/>
      <c r="J12" s="129"/>
      <c r="K12" s="129"/>
      <c r="L12" s="129"/>
    </row>
    <row r="13" spans="1:12" ht="31.5" x14ac:dyDescent="0.25">
      <c r="A13" s="159" t="s">
        <v>558</v>
      </c>
      <c r="B13" s="160">
        <v>6</v>
      </c>
      <c r="C13" s="187">
        <v>3.36</v>
      </c>
      <c r="D13" s="187">
        <f t="shared" si="1"/>
        <v>20.16</v>
      </c>
      <c r="E13" s="129"/>
      <c r="F13" s="129"/>
      <c r="G13" s="129"/>
      <c r="H13" s="188">
        <f>SUM(D3:D6)</f>
        <v>1567.9703</v>
      </c>
      <c r="I13" s="140" t="s">
        <v>601</v>
      </c>
      <c r="J13" s="129"/>
      <c r="K13" s="129"/>
      <c r="L13" s="129"/>
    </row>
    <row r="14" spans="1:12" ht="31.5" x14ac:dyDescent="0.25">
      <c r="A14" s="159" t="s">
        <v>559</v>
      </c>
      <c r="B14" s="160">
        <v>31</v>
      </c>
      <c r="C14" s="187">
        <v>3.03</v>
      </c>
      <c r="D14" s="187">
        <f t="shared" si="1"/>
        <v>93.929999999999993</v>
      </c>
      <c r="E14" s="129"/>
      <c r="F14" s="129"/>
      <c r="G14" s="129"/>
      <c r="H14" s="188">
        <f>F8</f>
        <v>549.12000000000012</v>
      </c>
      <c r="I14" s="140" t="s">
        <v>600</v>
      </c>
      <c r="J14" s="129"/>
      <c r="K14" s="129"/>
      <c r="L14" s="129"/>
    </row>
    <row r="15" spans="1:12" s="86" customFormat="1" x14ac:dyDescent="0.25">
      <c r="A15" s="157"/>
      <c r="B15" s="129"/>
      <c r="C15" s="129"/>
      <c r="D15" s="129"/>
      <c r="E15" s="129"/>
      <c r="F15" s="129"/>
      <c r="G15" s="129"/>
      <c r="H15" s="188">
        <f>SUM(D11:D14)</f>
        <v>614.09799999999996</v>
      </c>
      <c r="I15" s="140" t="s">
        <v>599</v>
      </c>
      <c r="J15" s="129"/>
      <c r="K15" s="129"/>
      <c r="L15" s="129"/>
    </row>
    <row r="16" spans="1:12" s="85" customFormat="1" x14ac:dyDescent="0.25">
      <c r="A16" s="158"/>
      <c r="B16" s="134"/>
      <c r="C16" s="134"/>
      <c r="D16" s="134"/>
      <c r="E16" s="134"/>
      <c r="F16" s="134"/>
      <c r="G16" s="134"/>
      <c r="H16" s="188">
        <f>SUM(D18:D20)</f>
        <v>258.63</v>
      </c>
      <c r="I16" s="140" t="s">
        <v>598</v>
      </c>
      <c r="J16" s="134"/>
      <c r="K16" s="134"/>
      <c r="L16" s="134"/>
    </row>
    <row r="17" spans="1:12" ht="31.5" x14ac:dyDescent="0.25">
      <c r="A17" s="163" t="s">
        <v>564</v>
      </c>
      <c r="B17" s="222" t="s">
        <v>554</v>
      </c>
      <c r="C17" s="222" t="s">
        <v>556</v>
      </c>
      <c r="D17" s="222" t="s">
        <v>557</v>
      </c>
      <c r="E17" s="129"/>
      <c r="F17" s="129"/>
      <c r="G17" s="129"/>
      <c r="H17" s="188">
        <f>SUM(D24:D25)</f>
        <v>62.772000000000006</v>
      </c>
      <c r="I17" s="140" t="s">
        <v>604</v>
      </c>
      <c r="J17" s="129"/>
      <c r="K17" s="129"/>
      <c r="L17" s="129"/>
    </row>
    <row r="18" spans="1:12" x14ac:dyDescent="0.25">
      <c r="A18" s="159" t="s">
        <v>552</v>
      </c>
      <c r="B18" s="160">
        <v>73</v>
      </c>
      <c r="C18" s="187">
        <v>1.87</v>
      </c>
      <c r="D18" s="187">
        <f>B18*C18</f>
        <v>136.51000000000002</v>
      </c>
      <c r="E18" s="129"/>
      <c r="F18" s="129"/>
      <c r="G18" s="129"/>
      <c r="H18" s="188">
        <f>SUM(D30:D31)</f>
        <v>398.24</v>
      </c>
      <c r="I18" s="140" t="s">
        <v>605</v>
      </c>
      <c r="J18" s="129"/>
      <c r="K18" s="129"/>
      <c r="L18" s="129"/>
    </row>
    <row r="19" spans="1:12" ht="31.5" x14ac:dyDescent="0.25">
      <c r="A19" s="145" t="s">
        <v>565</v>
      </c>
      <c r="B19" s="155">
        <v>36</v>
      </c>
      <c r="C19" s="188">
        <v>1.17</v>
      </c>
      <c r="D19" s="187">
        <f t="shared" ref="D19" si="2">B19*C19</f>
        <v>42.12</v>
      </c>
      <c r="E19" s="129"/>
      <c r="F19" s="129"/>
      <c r="G19" s="129"/>
      <c r="H19" s="188">
        <f>SUM(D35)</f>
        <v>76.02000000000001</v>
      </c>
      <c r="I19" s="140" t="s">
        <v>606</v>
      </c>
      <c r="J19" s="129"/>
      <c r="K19" s="129"/>
      <c r="L19" s="129"/>
    </row>
    <row r="20" spans="1:12" x14ac:dyDescent="0.25">
      <c r="A20" s="159" t="s">
        <v>566</v>
      </c>
      <c r="B20" s="160" t="s">
        <v>567</v>
      </c>
      <c r="C20" s="187">
        <v>4</v>
      </c>
      <c r="D20" s="187">
        <f>20*4</f>
        <v>80</v>
      </c>
      <c r="E20" s="129"/>
      <c r="F20" s="129"/>
      <c r="G20" s="129"/>
      <c r="H20" s="220">
        <f>SUM(H13:H19)</f>
        <v>3526.8502999999996</v>
      </c>
      <c r="I20" s="221" t="s">
        <v>52</v>
      </c>
      <c r="J20" s="129"/>
      <c r="K20" s="129"/>
      <c r="L20" s="129"/>
    </row>
    <row r="21" spans="1:12" x14ac:dyDescent="0.25">
      <c r="A21" s="161"/>
      <c r="B21" s="162"/>
      <c r="C21" s="162"/>
      <c r="D21" s="162"/>
      <c r="E21" s="129"/>
      <c r="I21" s="165"/>
    </row>
    <row r="22" spans="1:12" x14ac:dyDescent="0.25">
      <c r="A22" s="93"/>
      <c r="B22" s="223"/>
      <c r="C22" s="223"/>
      <c r="D22" s="223"/>
      <c r="I22" s="165"/>
    </row>
    <row r="23" spans="1:12" ht="31.5" x14ac:dyDescent="0.25">
      <c r="A23" s="163" t="s">
        <v>568</v>
      </c>
      <c r="B23" s="222" t="s">
        <v>554</v>
      </c>
      <c r="C23" s="222" t="s">
        <v>556</v>
      </c>
      <c r="D23" s="222" t="s">
        <v>557</v>
      </c>
    </row>
    <row r="24" spans="1:12" x14ac:dyDescent="0.25">
      <c r="A24" s="159" t="s">
        <v>552</v>
      </c>
      <c r="B24" s="160">
        <v>15.6</v>
      </c>
      <c r="C24" s="187">
        <v>1.87</v>
      </c>
      <c r="D24" s="187">
        <f>B24*C24</f>
        <v>29.172000000000001</v>
      </c>
    </row>
    <row r="25" spans="1:12" x14ac:dyDescent="0.25">
      <c r="A25" s="159" t="s">
        <v>555</v>
      </c>
      <c r="B25" s="160">
        <v>20</v>
      </c>
      <c r="C25" s="187">
        <v>1.68</v>
      </c>
      <c r="D25" s="187">
        <f t="shared" ref="D25" si="3">B25*C25</f>
        <v>33.6</v>
      </c>
    </row>
    <row r="26" spans="1:12" x14ac:dyDescent="0.25">
      <c r="A26" s="166" t="s">
        <v>569</v>
      </c>
      <c r="B26" s="167"/>
      <c r="C26" s="167"/>
      <c r="D26" s="167"/>
      <c r="E26" s="93"/>
      <c r="F26" s="93"/>
    </row>
    <row r="27" spans="1:12" x14ac:dyDescent="0.25">
      <c r="B27" s="129"/>
      <c r="C27" s="129"/>
      <c r="D27" s="129"/>
    </row>
    <row r="28" spans="1:12" x14ac:dyDescent="0.25">
      <c r="B28" s="129"/>
      <c r="C28" s="129"/>
      <c r="D28" s="129"/>
    </row>
    <row r="29" spans="1:12" ht="31.5" x14ac:dyDescent="0.25">
      <c r="A29" s="163" t="s">
        <v>570</v>
      </c>
      <c r="B29" s="222" t="s">
        <v>554</v>
      </c>
      <c r="C29" s="222" t="s">
        <v>556</v>
      </c>
      <c r="D29" s="222" t="s">
        <v>557</v>
      </c>
    </row>
    <row r="30" spans="1:12" x14ac:dyDescent="0.25">
      <c r="A30" s="159" t="s">
        <v>552</v>
      </c>
      <c r="B30" s="160">
        <v>40</v>
      </c>
      <c r="C30" s="186">
        <v>3.74</v>
      </c>
      <c r="D30" s="186">
        <f>B30*C30</f>
        <v>149.60000000000002</v>
      </c>
    </row>
    <row r="31" spans="1:12" x14ac:dyDescent="0.25">
      <c r="A31" s="159" t="s">
        <v>555</v>
      </c>
      <c r="B31" s="160">
        <v>74</v>
      </c>
      <c r="C31" s="186">
        <v>3.36</v>
      </c>
      <c r="D31" s="186">
        <f t="shared" ref="D31" si="4">B31*C31</f>
        <v>248.64</v>
      </c>
    </row>
    <row r="32" spans="1:12" x14ac:dyDescent="0.25">
      <c r="B32" s="129"/>
      <c r="C32" s="129"/>
      <c r="D32" s="129"/>
    </row>
    <row r="33" spans="1:12" x14ac:dyDescent="0.25">
      <c r="B33" s="129"/>
      <c r="C33" s="129"/>
      <c r="D33" s="129"/>
    </row>
    <row r="34" spans="1:12" ht="31.5" x14ac:dyDescent="0.25">
      <c r="A34" s="163" t="s">
        <v>571</v>
      </c>
      <c r="B34" s="222" t="s">
        <v>554</v>
      </c>
      <c r="C34" s="222" t="s">
        <v>556</v>
      </c>
      <c r="D34" s="222" t="s">
        <v>557</v>
      </c>
      <c r="F34" s="129"/>
      <c r="G34" s="129"/>
      <c r="H34" s="129"/>
      <c r="I34" s="129"/>
      <c r="J34" s="129"/>
      <c r="K34" s="129"/>
      <c r="L34" s="129"/>
    </row>
    <row r="35" spans="1:12" x14ac:dyDescent="0.25">
      <c r="A35" s="159" t="s">
        <v>552</v>
      </c>
      <c r="B35" s="160">
        <v>18.100000000000001</v>
      </c>
      <c r="C35" s="187">
        <v>4.2</v>
      </c>
      <c r="D35" s="187">
        <f>B35*C35</f>
        <v>76.02000000000001</v>
      </c>
      <c r="F35" s="129"/>
      <c r="G35" s="129"/>
      <c r="H35" s="129"/>
      <c r="I35" s="129"/>
      <c r="J35" s="129"/>
      <c r="K35" s="129"/>
      <c r="L35" s="129"/>
    </row>
    <row r="36" spans="1:12" x14ac:dyDescent="0.25">
      <c r="B36" s="129"/>
      <c r="C36" s="129"/>
      <c r="D36" s="129"/>
      <c r="F36" s="129"/>
      <c r="G36" s="129"/>
      <c r="H36" s="129"/>
      <c r="I36" s="129"/>
      <c r="J36" s="129"/>
      <c r="K36" s="129"/>
      <c r="L36" s="129"/>
    </row>
    <row r="37" spans="1:12" x14ac:dyDescent="0.25">
      <c r="B37" s="129"/>
      <c r="C37" s="129"/>
      <c r="D37" s="129"/>
      <c r="F37" s="129"/>
      <c r="G37" s="129"/>
      <c r="H37" s="129"/>
      <c r="I37" s="129"/>
      <c r="J37" s="129"/>
      <c r="K37" s="129"/>
      <c r="L37" s="129"/>
    </row>
    <row r="38" spans="1:12" ht="31.5" x14ac:dyDescent="0.25">
      <c r="A38" s="163" t="s">
        <v>572</v>
      </c>
      <c r="B38" s="222" t="s">
        <v>554</v>
      </c>
      <c r="C38" s="222" t="s">
        <v>556</v>
      </c>
      <c r="D38" s="222" t="s">
        <v>557</v>
      </c>
      <c r="F38" s="129"/>
      <c r="G38" s="129"/>
      <c r="H38" s="129"/>
      <c r="I38" s="129"/>
      <c r="J38" s="129"/>
      <c r="K38" s="129"/>
      <c r="L38" s="129"/>
    </row>
    <row r="39" spans="1:12" x14ac:dyDescent="0.25">
      <c r="A39" s="159" t="s">
        <v>574</v>
      </c>
      <c r="B39" s="160">
        <v>44</v>
      </c>
      <c r="C39" s="187">
        <v>16.73</v>
      </c>
      <c r="D39" s="187">
        <f>B39*C39</f>
        <v>736.12</v>
      </c>
      <c r="F39" s="217">
        <f>14*C40</f>
        <v>325.77999999999997</v>
      </c>
      <c r="G39" s="140" t="s">
        <v>597</v>
      </c>
      <c r="H39" s="129"/>
      <c r="I39" s="129"/>
      <c r="J39" s="129"/>
      <c r="K39" s="129"/>
      <c r="L39" s="129"/>
    </row>
    <row r="40" spans="1:12" x14ac:dyDescent="0.25">
      <c r="A40" s="159" t="s">
        <v>573</v>
      </c>
      <c r="B40" s="160">
        <v>13.37</v>
      </c>
      <c r="C40" s="187">
        <v>23.27</v>
      </c>
      <c r="D40" s="187">
        <f>B40*C40</f>
        <v>311.11989999999997</v>
      </c>
      <c r="F40" s="217">
        <f>D40-F39</f>
        <v>-14.6601</v>
      </c>
      <c r="G40" s="129" t="s">
        <v>603</v>
      </c>
      <c r="H40" s="129"/>
      <c r="I40" s="129"/>
      <c r="J40" s="129"/>
      <c r="K40" s="129"/>
      <c r="L40" s="129"/>
    </row>
    <row r="41" spans="1:12" x14ac:dyDescent="0.25">
      <c r="B41" s="129"/>
      <c r="C41" s="129"/>
      <c r="D41" s="129"/>
      <c r="F41" s="129"/>
      <c r="G41" s="129"/>
      <c r="H41" s="129"/>
      <c r="I41" s="129"/>
      <c r="J41" s="129"/>
      <c r="K41" s="129"/>
      <c r="L41" s="129"/>
    </row>
    <row r="42" spans="1:12" x14ac:dyDescent="0.25">
      <c r="B42" s="129"/>
      <c r="C42" s="129"/>
      <c r="D42" s="129"/>
      <c r="F42" s="129"/>
      <c r="G42" s="129"/>
      <c r="H42" s="129"/>
      <c r="I42" s="129"/>
      <c r="J42" s="129"/>
      <c r="K42" s="129"/>
      <c r="L42" s="129"/>
    </row>
    <row r="43" spans="1:12" x14ac:dyDescent="0.25">
      <c r="B43" s="129"/>
      <c r="C43" s="129"/>
      <c r="D43" s="129"/>
      <c r="F43" s="129"/>
      <c r="G43" s="129"/>
      <c r="H43" s="218">
        <f>D39</f>
        <v>736.12</v>
      </c>
      <c r="I43" s="129" t="s">
        <v>607</v>
      </c>
      <c r="J43" s="129"/>
      <c r="K43" s="129"/>
      <c r="L43" s="129"/>
    </row>
    <row r="44" spans="1:12" x14ac:dyDescent="0.25">
      <c r="F44" s="129"/>
      <c r="G44" s="129"/>
      <c r="H44" s="218">
        <f>F40</f>
        <v>-14.6601</v>
      </c>
      <c r="I44" s="129" t="s">
        <v>608</v>
      </c>
      <c r="J44" s="129"/>
      <c r="K44" s="129"/>
      <c r="L44" s="129"/>
    </row>
    <row r="45" spans="1:12" x14ac:dyDescent="0.25">
      <c r="F45" s="129"/>
      <c r="G45" s="129"/>
      <c r="H45" s="219">
        <f>SUM(H43:H44)</f>
        <v>721.45990000000006</v>
      </c>
      <c r="I45" s="134" t="s">
        <v>52</v>
      </c>
      <c r="J45" s="129"/>
      <c r="K45" s="129"/>
      <c r="L45" s="129"/>
    </row>
    <row r="46" spans="1:12" x14ac:dyDescent="0.25">
      <c r="F46" s="129"/>
      <c r="G46" s="129"/>
      <c r="H46" s="129"/>
      <c r="I46" s="129"/>
      <c r="J46" s="129"/>
      <c r="K46" s="129"/>
      <c r="L46" s="129"/>
    </row>
    <row r="47" spans="1:12" x14ac:dyDescent="0.25">
      <c r="F47" s="129"/>
      <c r="G47" s="129"/>
      <c r="H47" s="129"/>
      <c r="I47" s="129"/>
      <c r="J47" s="129"/>
      <c r="K47" s="129"/>
      <c r="L47" s="129"/>
    </row>
    <row r="48" spans="1:12" x14ac:dyDescent="0.25">
      <c r="F48" s="129"/>
      <c r="G48" s="129"/>
      <c r="H48" s="129"/>
      <c r="I48" s="129"/>
      <c r="J48" s="129"/>
      <c r="K48" s="129"/>
      <c r="L48" s="129"/>
    </row>
    <row r="49" spans="6:12" x14ac:dyDescent="0.25">
      <c r="F49" s="129"/>
      <c r="G49" s="129"/>
      <c r="H49" s="129"/>
      <c r="I49" s="129"/>
      <c r="J49" s="129"/>
      <c r="K49" s="129"/>
      <c r="L49" s="129"/>
    </row>
  </sheetData>
  <mergeCells count="1">
    <mergeCell ref="F1:L1"/>
  </mergeCells>
  <pageMargins left="0.7" right="0.7" top="0.78740157499999996" bottom="0.78740157499999996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90"/>
  <sheetViews>
    <sheetView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AF21" sqref="AF21"/>
    </sheetView>
  </sheetViews>
  <sheetFormatPr baseColWidth="10" defaultColWidth="10.75" defaultRowHeight="15" x14ac:dyDescent="0.2"/>
  <cols>
    <col min="1" max="1" width="18.625" style="2" bestFit="1" customWidth="1"/>
    <col min="2" max="2" width="7.75" style="6" customWidth="1"/>
    <col min="3" max="10" width="7.75" style="2" customWidth="1"/>
    <col min="11" max="11" width="7.625" style="2" customWidth="1"/>
    <col min="12" max="12" width="7.75" style="2" bestFit="1" customWidth="1"/>
    <col min="13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32" width="7.75" style="2" customWidth="1"/>
    <col min="33" max="33" width="18.625" style="15" bestFit="1" customWidth="1"/>
    <col min="34" max="16384" width="10.75" style="2"/>
  </cols>
  <sheetData>
    <row r="1" spans="1:36" s="15" customFormat="1" ht="15.75" x14ac:dyDescent="0.25">
      <c r="A1" s="28" t="s">
        <v>9</v>
      </c>
      <c r="B1" s="14" t="s">
        <v>21</v>
      </c>
      <c r="C1" s="14" t="s">
        <v>22</v>
      </c>
      <c r="D1" s="14" t="s">
        <v>23</v>
      </c>
      <c r="E1" s="14" t="s">
        <v>24</v>
      </c>
      <c r="F1" s="14" t="s">
        <v>25</v>
      </c>
      <c r="G1" s="14" t="s">
        <v>26</v>
      </c>
      <c r="H1" s="14" t="s">
        <v>27</v>
      </c>
      <c r="I1" s="14" t="s">
        <v>28</v>
      </c>
      <c r="J1" s="14" t="s">
        <v>29</v>
      </c>
      <c r="K1" s="14" t="s">
        <v>30</v>
      </c>
      <c r="L1" s="14" t="s">
        <v>32</v>
      </c>
      <c r="M1" s="14" t="s">
        <v>31</v>
      </c>
      <c r="N1" s="14" t="s">
        <v>33</v>
      </c>
      <c r="O1" s="14" t="s">
        <v>34</v>
      </c>
      <c r="P1" s="14" t="s">
        <v>35</v>
      </c>
      <c r="Q1" s="14" t="s">
        <v>36</v>
      </c>
      <c r="R1" s="14" t="s">
        <v>37</v>
      </c>
      <c r="S1" s="14" t="s">
        <v>38</v>
      </c>
      <c r="T1" s="14" t="s">
        <v>39</v>
      </c>
      <c r="U1" s="14" t="s">
        <v>40</v>
      </c>
      <c r="V1" s="14" t="s">
        <v>41</v>
      </c>
      <c r="W1" s="14" t="s">
        <v>42</v>
      </c>
      <c r="X1" s="14" t="s">
        <v>43</v>
      </c>
      <c r="Y1" s="14" t="s">
        <v>44</v>
      </c>
      <c r="Z1" s="14" t="s">
        <v>45</v>
      </c>
      <c r="AA1" s="14" t="s">
        <v>46</v>
      </c>
      <c r="AB1" s="14" t="s">
        <v>47</v>
      </c>
      <c r="AC1" s="14" t="s">
        <v>48</v>
      </c>
      <c r="AD1" s="14" t="s">
        <v>49</v>
      </c>
      <c r="AE1" s="14" t="s">
        <v>50</v>
      </c>
      <c r="AF1" s="14" t="s">
        <v>51</v>
      </c>
      <c r="AG1" s="13" t="s">
        <v>52</v>
      </c>
      <c r="AH1" s="14"/>
      <c r="AI1" s="14"/>
      <c r="AJ1" s="14"/>
    </row>
    <row r="2" spans="1:36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>
        <v>8</v>
      </c>
      <c r="AG2" s="24" t="s">
        <v>0</v>
      </c>
    </row>
    <row r="3" spans="1:36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5"/>
    </row>
    <row r="4" spans="1:36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</row>
    <row r="5" spans="1:36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5"/>
    </row>
    <row r="6" spans="1:36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>
        <f>SUM(B2:AF6)</f>
        <v>8</v>
      </c>
    </row>
    <row r="7" spans="1:36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>
        <v>10</v>
      </c>
      <c r="AG7" s="24" t="s">
        <v>1</v>
      </c>
    </row>
    <row r="8" spans="1:36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5"/>
    </row>
    <row r="9" spans="1:36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5"/>
    </row>
    <row r="10" spans="1:36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9">
        <f>SUM(B7:AF10)</f>
        <v>10</v>
      </c>
    </row>
    <row r="11" spans="1:36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>
        <v>12</v>
      </c>
      <c r="AG11" s="24" t="s">
        <v>3</v>
      </c>
    </row>
    <row r="12" spans="1:36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6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6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9">
        <f>SUM(B11:AF14)</f>
        <v>12</v>
      </c>
    </row>
    <row r="15" spans="1:36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>
        <v>20</v>
      </c>
      <c r="AG15" s="24" t="s">
        <v>2</v>
      </c>
    </row>
    <row r="16" spans="1:36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3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3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</row>
    <row r="19" spans="1:33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9">
        <f>SUM(B15:AF19)</f>
        <v>20</v>
      </c>
    </row>
    <row r="20" spans="1:33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24" t="s">
        <v>4</v>
      </c>
    </row>
    <row r="21" spans="1:33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1:33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pans="1:33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 spans="1:33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9">
        <f>SUM(B20:AF24)</f>
        <v>0</v>
      </c>
    </row>
    <row r="25" spans="1:33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24" t="s">
        <v>20</v>
      </c>
    </row>
    <row r="26" spans="1:33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</row>
    <row r="27" spans="1:33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pans="1:33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</row>
    <row r="29" spans="1:33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9">
        <f>SUM(B25:AF29)</f>
        <v>0</v>
      </c>
    </row>
    <row r="30" spans="1:33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24" t="s">
        <v>5</v>
      </c>
    </row>
    <row r="31" spans="1:33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pans="1:33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</row>
    <row r="33" spans="1:33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</row>
    <row r="34" spans="1:33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9">
        <f>SUM(B30:AF34)</f>
        <v>0</v>
      </c>
    </row>
    <row r="35" spans="1:33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6" t="s">
        <v>12</v>
      </c>
    </row>
    <row r="36" spans="1:33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20"/>
    </row>
    <row r="37" spans="1:33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9">
        <f>SUM(B35:AF37)</f>
        <v>0</v>
      </c>
    </row>
    <row r="38" spans="1:33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26" t="s">
        <v>12</v>
      </c>
    </row>
    <row r="39" spans="1:33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1:33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9">
        <f>SUM(B38:AF40)</f>
        <v>0</v>
      </c>
    </row>
    <row r="41" spans="1:33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24" t="s">
        <v>388</v>
      </c>
    </row>
    <row r="42" spans="1:33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1:33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</row>
    <row r="44" spans="1:33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9">
        <f>SUM(B41:AF44)</f>
        <v>0</v>
      </c>
    </row>
    <row r="45" spans="1:33" s="15" customFormat="1" ht="15.75" x14ac:dyDescent="0.25">
      <c r="A45" s="24" t="s">
        <v>19</v>
      </c>
      <c r="B45" s="25">
        <f>SUM(B2:B44)</f>
        <v>0</v>
      </c>
      <c r="C45" s="25">
        <f t="shared" ref="C45:AF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 t="shared" si="0"/>
        <v>0</v>
      </c>
      <c r="AC45" s="25">
        <f t="shared" si="0"/>
        <v>0</v>
      </c>
      <c r="AD45" s="25">
        <f t="shared" si="0"/>
        <v>0</v>
      </c>
      <c r="AE45" s="25">
        <f t="shared" si="0"/>
        <v>0</v>
      </c>
      <c r="AF45" s="25">
        <f t="shared" si="0"/>
        <v>50</v>
      </c>
      <c r="AG45" s="27">
        <f>SUM(B45:AF45)</f>
        <v>50</v>
      </c>
    </row>
    <row r="46" spans="1:33" x14ac:dyDescent="0.2">
      <c r="B46" s="5"/>
    </row>
    <row r="47" spans="1:33" s="4" customFormat="1" ht="15.75" x14ac:dyDescent="0.25">
      <c r="B47" s="9"/>
      <c r="AG47" s="16"/>
    </row>
    <row r="48" spans="1:33" s="4" customFormat="1" x14ac:dyDescent="0.2">
      <c r="B48" s="7"/>
      <c r="AG48" s="16"/>
    </row>
    <row r="49" spans="2:33" s="4" customFormat="1" x14ac:dyDescent="0.2">
      <c r="B49" s="7"/>
      <c r="AG49" s="16"/>
    </row>
    <row r="50" spans="2:33" s="4" customFormat="1" x14ac:dyDescent="0.2">
      <c r="B50" s="7"/>
      <c r="C50" s="10"/>
      <c r="AG50" s="16"/>
    </row>
    <row r="51" spans="2:33" s="4" customFormat="1" x14ac:dyDescent="0.2">
      <c r="B51" s="7"/>
      <c r="AG51" s="16"/>
    </row>
    <row r="52" spans="2:33" s="4" customFormat="1" x14ac:dyDescent="0.2">
      <c r="B52" s="7"/>
      <c r="L52" s="10"/>
      <c r="AG52" s="16"/>
    </row>
    <row r="53" spans="2:33" s="4" customFormat="1" x14ac:dyDescent="0.2">
      <c r="B53" s="7"/>
      <c r="AG53" s="16"/>
    </row>
    <row r="54" spans="2:33" s="4" customFormat="1" x14ac:dyDescent="0.2">
      <c r="B54" s="7"/>
      <c r="AG54" s="16"/>
    </row>
    <row r="55" spans="2:33" s="4" customFormat="1" x14ac:dyDescent="0.2">
      <c r="B55" s="7"/>
      <c r="AG55" s="16"/>
    </row>
    <row r="56" spans="2:33" s="4" customFormat="1" x14ac:dyDescent="0.2">
      <c r="B56" s="7"/>
      <c r="C56" s="10"/>
      <c r="AG56" s="16"/>
    </row>
    <row r="57" spans="2:33" s="4" customFormat="1" ht="15.75" x14ac:dyDescent="0.25">
      <c r="B57" s="7"/>
      <c r="C57" s="10"/>
      <c r="P57" s="3"/>
      <c r="AG57" s="16"/>
    </row>
    <row r="58" spans="2:33" s="4" customFormat="1" ht="15.75" x14ac:dyDescent="0.25">
      <c r="B58" s="7"/>
      <c r="H58" s="10"/>
      <c r="P58" s="3"/>
      <c r="AG58" s="16"/>
    </row>
    <row r="59" spans="2:33" s="4" customFormat="1" ht="15.75" x14ac:dyDescent="0.25">
      <c r="B59" s="7"/>
      <c r="P59" s="3"/>
      <c r="AG59" s="16"/>
    </row>
    <row r="60" spans="2:33" s="4" customFormat="1" ht="15.75" x14ac:dyDescent="0.25">
      <c r="B60" s="7"/>
      <c r="P60" s="3"/>
      <c r="AG60" s="16"/>
    </row>
    <row r="61" spans="2:33" s="4" customFormat="1" ht="15.75" x14ac:dyDescent="0.25">
      <c r="B61" s="7"/>
      <c r="P61" s="3"/>
      <c r="AG61" s="16"/>
    </row>
    <row r="62" spans="2:33" s="4" customFormat="1" ht="15.75" x14ac:dyDescent="0.25">
      <c r="B62" s="7"/>
      <c r="P62" s="3"/>
      <c r="AG62" s="16"/>
    </row>
    <row r="63" spans="2:33" s="4" customFormat="1" ht="15.75" x14ac:dyDescent="0.25">
      <c r="B63" s="7"/>
      <c r="C63" s="10"/>
      <c r="L63" s="10"/>
      <c r="P63" s="3"/>
      <c r="AG63" s="16"/>
    </row>
    <row r="64" spans="2:33" s="4" customFormat="1" ht="15.75" x14ac:dyDescent="0.25">
      <c r="B64" s="7"/>
      <c r="P64" s="3"/>
      <c r="AG64" s="16"/>
    </row>
    <row r="65" spans="2:33" s="4" customFormat="1" ht="15.75" x14ac:dyDescent="0.25">
      <c r="B65" s="7"/>
      <c r="P65" s="3"/>
      <c r="AG65" s="16"/>
    </row>
    <row r="66" spans="2:33" s="4" customFormat="1" ht="15.75" x14ac:dyDescent="0.25">
      <c r="B66" s="7"/>
      <c r="P66" s="3"/>
      <c r="AG66" s="16"/>
    </row>
    <row r="67" spans="2:33" s="4" customFormat="1" ht="15.75" x14ac:dyDescent="0.25">
      <c r="B67" s="7"/>
      <c r="P67" s="3"/>
      <c r="AG67" s="16"/>
    </row>
    <row r="68" spans="2:33" s="4" customFormat="1" x14ac:dyDescent="0.2">
      <c r="B68" s="7"/>
      <c r="AG68" s="16"/>
    </row>
    <row r="69" spans="2:33" s="4" customFormat="1" x14ac:dyDescent="0.2">
      <c r="B69" s="7"/>
      <c r="AG69" s="16"/>
    </row>
    <row r="70" spans="2:33" s="4" customFormat="1" x14ac:dyDescent="0.2">
      <c r="B70" s="7"/>
      <c r="AG70" s="16"/>
    </row>
    <row r="71" spans="2:33" s="4" customFormat="1" x14ac:dyDescent="0.2">
      <c r="B71" s="7"/>
      <c r="AG71" s="16"/>
    </row>
    <row r="72" spans="2:33" s="4" customFormat="1" x14ac:dyDescent="0.2">
      <c r="B72" s="7"/>
      <c r="AG72" s="16"/>
    </row>
    <row r="73" spans="2:33" s="4" customFormat="1" x14ac:dyDescent="0.2">
      <c r="B73" s="7"/>
      <c r="AG73" s="16"/>
    </row>
    <row r="74" spans="2:33" s="4" customFormat="1" x14ac:dyDescent="0.2">
      <c r="B74" s="7"/>
      <c r="AG74" s="16"/>
    </row>
    <row r="75" spans="2:33" s="4" customFormat="1" x14ac:dyDescent="0.2">
      <c r="B75" s="7"/>
      <c r="AG75" s="16"/>
    </row>
    <row r="76" spans="2:33" s="4" customFormat="1" x14ac:dyDescent="0.2">
      <c r="B76" s="7"/>
      <c r="AG76" s="16"/>
    </row>
    <row r="77" spans="2:33" s="4" customFormat="1" x14ac:dyDescent="0.2">
      <c r="B77" s="11"/>
      <c r="AG77" s="16"/>
    </row>
    <row r="78" spans="2:33" s="4" customFormat="1" x14ac:dyDescent="0.2">
      <c r="B78" s="11"/>
      <c r="AG78" s="16"/>
    </row>
    <row r="79" spans="2:33" s="3" customFormat="1" ht="15.75" x14ac:dyDescent="0.25">
      <c r="B79" s="12"/>
      <c r="AG79" s="16"/>
    </row>
    <row r="80" spans="2:33" s="4" customFormat="1" x14ac:dyDescent="0.2">
      <c r="B80" s="7"/>
      <c r="AG80" s="16"/>
    </row>
    <row r="81" spans="2:33" s="4" customFormat="1" ht="15.75" x14ac:dyDescent="0.25">
      <c r="B81" s="9"/>
      <c r="AG81" s="16"/>
    </row>
    <row r="82" spans="2:33" s="4" customFormat="1" x14ac:dyDescent="0.2">
      <c r="B82" s="7"/>
      <c r="AG82" s="16"/>
    </row>
    <row r="83" spans="2:33" s="4" customFormat="1" x14ac:dyDescent="0.2">
      <c r="B83" s="7"/>
      <c r="AG83" s="16"/>
    </row>
    <row r="84" spans="2:33" s="4" customFormat="1" x14ac:dyDescent="0.2">
      <c r="B84" s="7"/>
      <c r="AG84" s="16"/>
    </row>
    <row r="85" spans="2:33" s="4" customFormat="1" x14ac:dyDescent="0.2">
      <c r="B85" s="7"/>
      <c r="AG85" s="16"/>
    </row>
    <row r="86" spans="2:33" s="4" customFormat="1" x14ac:dyDescent="0.2">
      <c r="B86" s="7"/>
      <c r="AG86" s="16"/>
    </row>
    <row r="87" spans="2:33" s="4" customFormat="1" x14ac:dyDescent="0.2">
      <c r="B87" s="7"/>
      <c r="AG87" s="16"/>
    </row>
    <row r="88" spans="2:33" s="4" customFormat="1" x14ac:dyDescent="0.2">
      <c r="B88" s="7"/>
      <c r="AG88" s="16"/>
    </row>
    <row r="89" spans="2:33" s="4" customFormat="1" x14ac:dyDescent="0.2">
      <c r="B89" s="7"/>
      <c r="AG89" s="16"/>
    </row>
    <row r="90" spans="2:33" s="4" customFormat="1" x14ac:dyDescent="0.2">
      <c r="B90" s="7"/>
      <c r="AG90" s="16"/>
    </row>
    <row r="91" spans="2:33" s="4" customFormat="1" x14ac:dyDescent="0.2">
      <c r="B91" s="7"/>
      <c r="AG91" s="16"/>
    </row>
    <row r="92" spans="2:33" s="4" customFormat="1" x14ac:dyDescent="0.2">
      <c r="B92" s="7"/>
      <c r="AG92" s="16"/>
    </row>
    <row r="93" spans="2:33" s="4" customFormat="1" x14ac:dyDescent="0.2">
      <c r="B93" s="7"/>
      <c r="AG93" s="16"/>
    </row>
    <row r="94" spans="2:33" s="4" customFormat="1" x14ac:dyDescent="0.2">
      <c r="B94" s="7"/>
      <c r="AG94" s="16"/>
    </row>
    <row r="95" spans="2:33" s="4" customFormat="1" x14ac:dyDescent="0.2">
      <c r="B95" s="7"/>
      <c r="AG95" s="16"/>
    </row>
    <row r="96" spans="2:33" s="4" customFormat="1" x14ac:dyDescent="0.2">
      <c r="B96" s="7"/>
      <c r="AG96" s="16"/>
    </row>
    <row r="97" spans="2:33" s="4" customFormat="1" x14ac:dyDescent="0.2">
      <c r="B97" s="7"/>
      <c r="AG97" s="16"/>
    </row>
    <row r="98" spans="2:33" s="4" customFormat="1" x14ac:dyDescent="0.2">
      <c r="B98" s="7"/>
      <c r="AG98" s="16"/>
    </row>
    <row r="99" spans="2:33" s="4" customFormat="1" x14ac:dyDescent="0.2">
      <c r="B99" s="7"/>
      <c r="AG99" s="16"/>
    </row>
    <row r="100" spans="2:33" s="4" customFormat="1" x14ac:dyDescent="0.2">
      <c r="B100" s="7"/>
      <c r="AG100" s="16"/>
    </row>
    <row r="101" spans="2:33" s="4" customFormat="1" x14ac:dyDescent="0.2">
      <c r="B101" s="7"/>
      <c r="AG101" s="16"/>
    </row>
    <row r="102" spans="2:33" s="4" customFormat="1" x14ac:dyDescent="0.2">
      <c r="B102" s="7"/>
      <c r="AG102" s="16"/>
    </row>
    <row r="103" spans="2:33" s="4" customFormat="1" x14ac:dyDescent="0.2">
      <c r="B103" s="7"/>
      <c r="AG103" s="16"/>
    </row>
    <row r="104" spans="2:33" s="4" customFormat="1" x14ac:dyDescent="0.2">
      <c r="B104" s="7"/>
      <c r="AG104" s="16"/>
    </row>
    <row r="105" spans="2:33" s="4" customFormat="1" x14ac:dyDescent="0.2">
      <c r="B105" s="7"/>
      <c r="AG105" s="16"/>
    </row>
    <row r="106" spans="2:33" s="4" customFormat="1" x14ac:dyDescent="0.2">
      <c r="B106" s="7"/>
      <c r="AG106" s="16"/>
    </row>
    <row r="107" spans="2:33" s="4" customFormat="1" x14ac:dyDescent="0.2">
      <c r="B107" s="7"/>
      <c r="AG107" s="16"/>
    </row>
    <row r="108" spans="2:33" s="4" customFormat="1" x14ac:dyDescent="0.2">
      <c r="B108" s="7"/>
      <c r="AG108" s="16"/>
    </row>
    <row r="109" spans="2:33" s="4" customFormat="1" x14ac:dyDescent="0.2">
      <c r="B109" s="7"/>
      <c r="AG109" s="16"/>
    </row>
    <row r="110" spans="2:33" s="4" customFormat="1" x14ac:dyDescent="0.2">
      <c r="B110" s="7"/>
      <c r="AG110" s="16"/>
    </row>
    <row r="111" spans="2:33" s="4" customFormat="1" x14ac:dyDescent="0.2">
      <c r="B111" s="7"/>
      <c r="AG111" s="16"/>
    </row>
    <row r="112" spans="2:33" s="4" customFormat="1" x14ac:dyDescent="0.2">
      <c r="B112" s="7"/>
      <c r="AG112" s="16"/>
    </row>
    <row r="113" spans="2:33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G113" s="16"/>
    </row>
    <row r="114" spans="2:33" x14ac:dyDescent="0.2">
      <c r="B114" s="5"/>
    </row>
    <row r="115" spans="2:33" x14ac:dyDescent="0.2">
      <c r="B115" s="5"/>
    </row>
    <row r="116" spans="2:33" x14ac:dyDescent="0.2">
      <c r="B116" s="5"/>
    </row>
    <row r="117" spans="2:33" x14ac:dyDescent="0.2">
      <c r="B117" s="5"/>
    </row>
    <row r="118" spans="2:33" x14ac:dyDescent="0.2">
      <c r="B118" s="5"/>
    </row>
    <row r="119" spans="2:33" x14ac:dyDescent="0.2">
      <c r="B119" s="5"/>
    </row>
    <row r="120" spans="2:33" x14ac:dyDescent="0.2">
      <c r="B120" s="5"/>
    </row>
    <row r="121" spans="2:33" x14ac:dyDescent="0.2">
      <c r="B121" s="5"/>
    </row>
    <row r="122" spans="2:33" x14ac:dyDescent="0.2">
      <c r="B122" s="5"/>
    </row>
    <row r="123" spans="2:33" x14ac:dyDescent="0.2">
      <c r="B123" s="5"/>
    </row>
    <row r="124" spans="2:33" x14ac:dyDescent="0.2">
      <c r="B124" s="5"/>
    </row>
    <row r="125" spans="2:33" x14ac:dyDescent="0.2">
      <c r="B125" s="5"/>
    </row>
    <row r="126" spans="2:33" x14ac:dyDescent="0.2">
      <c r="B126" s="5"/>
    </row>
    <row r="127" spans="2:33" x14ac:dyDescent="0.2">
      <c r="B127" s="5"/>
    </row>
    <row r="128" spans="2:33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6E0A3-83FA-4880-94A9-572E2BFFC428}">
  <dimension ref="A1:AG19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D41" sqref="AD41"/>
    </sheetView>
  </sheetViews>
  <sheetFormatPr baseColWidth="10" defaultColWidth="10.75" defaultRowHeight="15" x14ac:dyDescent="0.2"/>
  <cols>
    <col min="1" max="1" width="18.625" style="2" bestFit="1" customWidth="1"/>
    <col min="2" max="2" width="9" style="6" customWidth="1"/>
    <col min="3" max="10" width="7.75" style="2" customWidth="1"/>
    <col min="11" max="11" width="7.625" style="2" customWidth="1"/>
    <col min="12" max="12" width="7.75" style="2" bestFit="1" customWidth="1"/>
    <col min="13" max="14" width="7.75" style="2" customWidth="1"/>
    <col min="15" max="15" width="8.75" style="2" bestFit="1" customWidth="1"/>
    <col min="16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29" width="7.75" style="2" customWidth="1"/>
    <col min="30" max="30" width="18.625" style="15" bestFit="1" customWidth="1"/>
    <col min="31" max="16384" width="10.75" style="2"/>
  </cols>
  <sheetData>
    <row r="1" spans="1:33" s="15" customFormat="1" ht="15.75" x14ac:dyDescent="0.25">
      <c r="A1" s="28" t="s">
        <v>18</v>
      </c>
      <c r="B1" s="14" t="s">
        <v>57</v>
      </c>
      <c r="C1" s="14" t="s">
        <v>58</v>
      </c>
      <c r="D1" s="14" t="s">
        <v>59</v>
      </c>
      <c r="E1" s="14" t="s">
        <v>60</v>
      </c>
      <c r="F1" s="14" t="s">
        <v>61</v>
      </c>
      <c r="G1" s="14" t="s">
        <v>62</v>
      </c>
      <c r="H1" s="14" t="s">
        <v>63</v>
      </c>
      <c r="I1" s="14" t="s">
        <v>64</v>
      </c>
      <c r="J1" s="14" t="s">
        <v>65</v>
      </c>
      <c r="K1" s="14" t="s">
        <v>66</v>
      </c>
      <c r="L1" s="14" t="s">
        <v>67</v>
      </c>
      <c r="M1" s="14" t="s">
        <v>68</v>
      </c>
      <c r="N1" s="14" t="s">
        <v>69</v>
      </c>
      <c r="O1" s="14" t="s">
        <v>70</v>
      </c>
      <c r="P1" s="14" t="s">
        <v>71</v>
      </c>
      <c r="Q1" s="14" t="s">
        <v>72</v>
      </c>
      <c r="R1" s="14" t="s">
        <v>73</v>
      </c>
      <c r="S1" s="14" t="s">
        <v>74</v>
      </c>
      <c r="T1" s="14" t="s">
        <v>75</v>
      </c>
      <c r="U1" s="14" t="s">
        <v>76</v>
      </c>
      <c r="V1" s="14" t="s">
        <v>77</v>
      </c>
      <c r="W1" s="14" t="s">
        <v>78</v>
      </c>
      <c r="X1" s="14" t="s">
        <v>79</v>
      </c>
      <c r="Y1" s="14" t="s">
        <v>80</v>
      </c>
      <c r="Z1" s="14" t="s">
        <v>81</v>
      </c>
      <c r="AA1" s="14" t="s">
        <v>82</v>
      </c>
      <c r="AB1" s="14" t="s">
        <v>56</v>
      </c>
      <c r="AC1" s="14" t="s">
        <v>55</v>
      </c>
      <c r="AD1" s="13" t="s">
        <v>52</v>
      </c>
      <c r="AE1" s="14"/>
      <c r="AF1" s="14"/>
      <c r="AG1" s="14"/>
    </row>
    <row r="2" spans="1:33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24" t="s">
        <v>0</v>
      </c>
    </row>
    <row r="3" spans="1:33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5"/>
    </row>
    <row r="4" spans="1:33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5"/>
    </row>
    <row r="5" spans="1:33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5"/>
    </row>
    <row r="6" spans="1:33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9">
        <f>SUM(B2:AC6)</f>
        <v>0</v>
      </c>
    </row>
    <row r="7" spans="1:33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24" t="s">
        <v>1</v>
      </c>
    </row>
    <row r="8" spans="1:33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5"/>
    </row>
    <row r="9" spans="1:33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5"/>
    </row>
    <row r="10" spans="1:33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9">
        <f>SUM(B7:AC10)</f>
        <v>0</v>
      </c>
    </row>
    <row r="11" spans="1:33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24" t="s">
        <v>3</v>
      </c>
    </row>
    <row r="12" spans="1:33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</row>
    <row r="13" spans="1:33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</row>
    <row r="14" spans="1:33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9">
        <f>SUM(B11:AC14)</f>
        <v>0</v>
      </c>
    </row>
    <row r="15" spans="1:33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24" t="s">
        <v>2</v>
      </c>
    </row>
    <row r="16" spans="1:33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</row>
    <row r="17" spans="1:30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</row>
    <row r="18" spans="1:30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</row>
    <row r="19" spans="1:30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9">
        <f>SUM(B15:AC19)</f>
        <v>0</v>
      </c>
    </row>
    <row r="20" spans="1:30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24" t="s">
        <v>4</v>
      </c>
    </row>
    <row r="21" spans="1:30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</row>
    <row r="22" spans="1:30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</row>
    <row r="23" spans="1:30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</row>
    <row r="24" spans="1:30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9">
        <f>SUM(B20:AC24)</f>
        <v>0</v>
      </c>
    </row>
    <row r="25" spans="1:30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24" t="s">
        <v>20</v>
      </c>
    </row>
    <row r="26" spans="1:30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</row>
    <row r="27" spans="1:30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</row>
    <row r="28" spans="1:30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</row>
    <row r="29" spans="1:30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9">
        <f>SUM(B25:AC29)</f>
        <v>0</v>
      </c>
    </row>
    <row r="30" spans="1:30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24" t="s">
        <v>5</v>
      </c>
    </row>
    <row r="31" spans="1:30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</row>
    <row r="32" spans="1:30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</row>
    <row r="33" spans="1:30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</row>
    <row r="34" spans="1:30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9">
        <f>SUM(B30:AC34)</f>
        <v>0</v>
      </c>
    </row>
    <row r="35" spans="1:30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26" t="s">
        <v>12</v>
      </c>
    </row>
    <row r="36" spans="1:30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20"/>
    </row>
    <row r="37" spans="1:30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9">
        <f>SUM(B35:AC37)</f>
        <v>0</v>
      </c>
    </row>
    <row r="38" spans="1:30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26" t="s">
        <v>12</v>
      </c>
    </row>
    <row r="39" spans="1:30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</row>
    <row r="40" spans="1:30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9">
        <f>SUM(B38:AC40)</f>
        <v>0</v>
      </c>
    </row>
    <row r="41" spans="1:30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24" t="s">
        <v>388</v>
      </c>
    </row>
    <row r="42" spans="1:30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</row>
    <row r="43" spans="1:30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</row>
    <row r="44" spans="1:30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9">
        <f>SUM(B41:AC44)</f>
        <v>0</v>
      </c>
    </row>
    <row r="45" spans="1:30" s="15" customFormat="1" ht="15.75" x14ac:dyDescent="0.25">
      <c r="A45" s="24" t="s">
        <v>19</v>
      </c>
      <c r="B45" s="25">
        <f>SUM(B2:B44)</f>
        <v>0</v>
      </c>
      <c r="C45" s="25">
        <f t="shared" ref="C45:AC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 t="shared" si="0"/>
        <v>0</v>
      </c>
      <c r="AC45" s="25">
        <f t="shared" si="0"/>
        <v>0</v>
      </c>
      <c r="AD45" s="27">
        <f>SUM(B45:AC45)</f>
        <v>0</v>
      </c>
    </row>
    <row r="46" spans="1:30" x14ac:dyDescent="0.2">
      <c r="B46" s="5"/>
    </row>
    <row r="47" spans="1:30" s="4" customFormat="1" ht="15.75" x14ac:dyDescent="0.25">
      <c r="B47" s="9"/>
      <c r="AD47" s="16"/>
    </row>
    <row r="48" spans="1:30" s="4" customFormat="1" x14ac:dyDescent="0.2">
      <c r="B48" s="7"/>
      <c r="AD48" s="16"/>
    </row>
    <row r="49" spans="2:30" s="4" customFormat="1" x14ac:dyDescent="0.2">
      <c r="B49" s="7"/>
      <c r="AD49" s="16"/>
    </row>
    <row r="50" spans="2:30" s="4" customFormat="1" x14ac:dyDescent="0.2">
      <c r="B50" s="7"/>
      <c r="C50" s="10"/>
      <c r="AD50" s="16"/>
    </row>
    <row r="51" spans="2:30" s="4" customFormat="1" x14ac:dyDescent="0.2">
      <c r="B51" s="7"/>
      <c r="AD51" s="16"/>
    </row>
    <row r="52" spans="2:30" s="4" customFormat="1" x14ac:dyDescent="0.2">
      <c r="B52" s="7"/>
      <c r="L52" s="10"/>
      <c r="AD52" s="16"/>
    </row>
    <row r="53" spans="2:30" s="4" customFormat="1" x14ac:dyDescent="0.2">
      <c r="B53" s="7"/>
      <c r="AD53" s="16"/>
    </row>
    <row r="54" spans="2:30" s="4" customFormat="1" x14ac:dyDescent="0.2">
      <c r="B54" s="7"/>
      <c r="AD54" s="16"/>
    </row>
    <row r="55" spans="2:30" s="4" customFormat="1" x14ac:dyDescent="0.2">
      <c r="B55" s="7"/>
      <c r="AD55" s="16"/>
    </row>
    <row r="56" spans="2:30" s="4" customFormat="1" x14ac:dyDescent="0.2">
      <c r="B56" s="7"/>
      <c r="C56" s="10"/>
      <c r="AD56" s="16"/>
    </row>
    <row r="57" spans="2:30" s="4" customFormat="1" ht="15.75" x14ac:dyDescent="0.25">
      <c r="B57" s="7"/>
      <c r="C57" s="10"/>
      <c r="P57" s="3"/>
      <c r="AD57" s="16"/>
    </row>
    <row r="58" spans="2:30" s="4" customFormat="1" ht="15.75" x14ac:dyDescent="0.25">
      <c r="B58" s="7"/>
      <c r="H58" s="10"/>
      <c r="P58" s="3"/>
      <c r="AD58" s="16"/>
    </row>
    <row r="59" spans="2:30" s="4" customFormat="1" ht="15.75" x14ac:dyDescent="0.25">
      <c r="B59" s="7"/>
      <c r="P59" s="3"/>
      <c r="AD59" s="16"/>
    </row>
    <row r="60" spans="2:30" s="4" customFormat="1" ht="15.75" x14ac:dyDescent="0.25">
      <c r="B60" s="7"/>
      <c r="P60" s="3"/>
      <c r="AD60" s="16"/>
    </row>
    <row r="61" spans="2:30" s="4" customFormat="1" ht="15.75" x14ac:dyDescent="0.25">
      <c r="B61" s="7"/>
      <c r="P61" s="3"/>
      <c r="AD61" s="16"/>
    </row>
    <row r="62" spans="2:30" s="4" customFormat="1" ht="15.75" x14ac:dyDescent="0.25">
      <c r="B62" s="7"/>
      <c r="P62" s="3"/>
      <c r="AD62" s="16"/>
    </row>
    <row r="63" spans="2:30" s="4" customFormat="1" ht="15.75" x14ac:dyDescent="0.25">
      <c r="B63" s="7"/>
      <c r="C63" s="10"/>
      <c r="L63" s="10"/>
      <c r="P63" s="3"/>
      <c r="AD63" s="16"/>
    </row>
    <row r="64" spans="2:30" s="4" customFormat="1" ht="15.75" x14ac:dyDescent="0.25">
      <c r="B64" s="7"/>
      <c r="P64" s="3"/>
      <c r="AD64" s="16"/>
    </row>
    <row r="65" spans="2:30" s="4" customFormat="1" ht="15.75" x14ac:dyDescent="0.25">
      <c r="B65" s="7"/>
      <c r="P65" s="3"/>
      <c r="AD65" s="16"/>
    </row>
    <row r="66" spans="2:30" s="4" customFormat="1" ht="15.75" x14ac:dyDescent="0.25">
      <c r="B66" s="7"/>
      <c r="P66" s="3"/>
      <c r="AD66" s="16"/>
    </row>
    <row r="67" spans="2:30" s="4" customFormat="1" ht="15.75" x14ac:dyDescent="0.25">
      <c r="B67" s="7"/>
      <c r="P67" s="3"/>
      <c r="AD67" s="16"/>
    </row>
    <row r="68" spans="2:30" s="4" customFormat="1" x14ac:dyDescent="0.2">
      <c r="B68" s="7"/>
      <c r="AD68" s="16"/>
    </row>
    <row r="69" spans="2:30" s="4" customFormat="1" x14ac:dyDescent="0.2">
      <c r="B69" s="7"/>
      <c r="AD69" s="16"/>
    </row>
    <row r="70" spans="2:30" s="4" customFormat="1" x14ac:dyDescent="0.2">
      <c r="B70" s="7"/>
      <c r="AD70" s="16"/>
    </row>
    <row r="71" spans="2:30" s="4" customFormat="1" x14ac:dyDescent="0.2">
      <c r="B71" s="7"/>
      <c r="AD71" s="16"/>
    </row>
    <row r="72" spans="2:30" s="4" customFormat="1" x14ac:dyDescent="0.2">
      <c r="B72" s="7"/>
      <c r="AD72" s="16"/>
    </row>
    <row r="73" spans="2:30" s="4" customFormat="1" x14ac:dyDescent="0.2">
      <c r="B73" s="7"/>
      <c r="AD73" s="16"/>
    </row>
    <row r="74" spans="2:30" s="4" customFormat="1" x14ac:dyDescent="0.2">
      <c r="B74" s="7"/>
      <c r="AD74" s="16"/>
    </row>
    <row r="75" spans="2:30" s="4" customFormat="1" x14ac:dyDescent="0.2">
      <c r="B75" s="7"/>
      <c r="AD75" s="16"/>
    </row>
    <row r="76" spans="2:30" s="4" customFormat="1" x14ac:dyDescent="0.2">
      <c r="B76" s="7"/>
      <c r="AD76" s="16"/>
    </row>
    <row r="77" spans="2:30" s="4" customFormat="1" x14ac:dyDescent="0.2">
      <c r="B77" s="11"/>
      <c r="AD77" s="16"/>
    </row>
    <row r="78" spans="2:30" s="4" customFormat="1" x14ac:dyDescent="0.2">
      <c r="B78" s="11"/>
      <c r="AD78" s="16"/>
    </row>
    <row r="79" spans="2:30" s="3" customFormat="1" ht="15.75" x14ac:dyDescent="0.25">
      <c r="B79" s="12"/>
      <c r="AD79" s="16"/>
    </row>
    <row r="80" spans="2:30" s="4" customFormat="1" x14ac:dyDescent="0.2">
      <c r="B80" s="7"/>
      <c r="AD80" s="16"/>
    </row>
    <row r="81" spans="2:30" s="4" customFormat="1" ht="15.75" x14ac:dyDescent="0.25">
      <c r="B81" s="9"/>
      <c r="AD81" s="16"/>
    </row>
    <row r="82" spans="2:30" s="4" customFormat="1" x14ac:dyDescent="0.2">
      <c r="B82" s="7"/>
      <c r="AD82" s="16"/>
    </row>
    <row r="83" spans="2:30" s="4" customFormat="1" x14ac:dyDescent="0.2">
      <c r="B83" s="7"/>
      <c r="AD83" s="16"/>
    </row>
    <row r="84" spans="2:30" s="4" customFormat="1" x14ac:dyDescent="0.2">
      <c r="B84" s="7"/>
      <c r="AD84" s="16"/>
    </row>
    <row r="85" spans="2:30" s="4" customFormat="1" x14ac:dyDescent="0.2">
      <c r="B85" s="7"/>
      <c r="AD85" s="16"/>
    </row>
    <row r="86" spans="2:30" s="4" customFormat="1" x14ac:dyDescent="0.2">
      <c r="B86" s="7"/>
      <c r="AD86" s="16"/>
    </row>
    <row r="87" spans="2:30" s="4" customFormat="1" x14ac:dyDescent="0.2">
      <c r="B87" s="7"/>
      <c r="AD87" s="16"/>
    </row>
    <row r="88" spans="2:30" s="4" customFormat="1" x14ac:dyDescent="0.2">
      <c r="B88" s="7"/>
      <c r="AD88" s="16"/>
    </row>
    <row r="89" spans="2:30" s="4" customFormat="1" x14ac:dyDescent="0.2">
      <c r="B89" s="7"/>
      <c r="AD89" s="16"/>
    </row>
    <row r="90" spans="2:30" s="4" customFormat="1" x14ac:dyDescent="0.2">
      <c r="B90" s="7"/>
      <c r="AD90" s="16"/>
    </row>
    <row r="91" spans="2:30" s="4" customFormat="1" x14ac:dyDescent="0.2">
      <c r="B91" s="7"/>
      <c r="AD91" s="16"/>
    </row>
    <row r="92" spans="2:30" s="4" customFormat="1" x14ac:dyDescent="0.2">
      <c r="B92" s="7"/>
      <c r="AD92" s="16"/>
    </row>
    <row r="93" spans="2:30" s="4" customFormat="1" x14ac:dyDescent="0.2">
      <c r="B93" s="7"/>
      <c r="AD93" s="16"/>
    </row>
    <row r="94" spans="2:30" s="4" customFormat="1" x14ac:dyDescent="0.2">
      <c r="B94" s="7"/>
      <c r="AD94" s="16"/>
    </row>
    <row r="95" spans="2:30" s="4" customFormat="1" x14ac:dyDescent="0.2">
      <c r="B95" s="7"/>
      <c r="AD95" s="16"/>
    </row>
    <row r="96" spans="2:30" s="4" customFormat="1" x14ac:dyDescent="0.2">
      <c r="B96" s="7"/>
      <c r="AD96" s="16"/>
    </row>
    <row r="97" spans="2:30" s="4" customFormat="1" x14ac:dyDescent="0.2">
      <c r="B97" s="7"/>
      <c r="AD97" s="16"/>
    </row>
    <row r="98" spans="2:30" s="4" customFormat="1" x14ac:dyDescent="0.2">
      <c r="B98" s="7"/>
      <c r="AD98" s="16"/>
    </row>
    <row r="99" spans="2:30" s="4" customFormat="1" x14ac:dyDescent="0.2">
      <c r="B99" s="7"/>
      <c r="AD99" s="16"/>
    </row>
    <row r="100" spans="2:30" s="4" customFormat="1" x14ac:dyDescent="0.2">
      <c r="B100" s="7"/>
      <c r="AD100" s="16"/>
    </row>
    <row r="101" spans="2:30" s="4" customFormat="1" x14ac:dyDescent="0.2">
      <c r="B101" s="7"/>
      <c r="AD101" s="16"/>
    </row>
    <row r="102" spans="2:30" s="4" customFormat="1" x14ac:dyDescent="0.2">
      <c r="B102" s="7"/>
      <c r="AD102" s="16"/>
    </row>
    <row r="103" spans="2:30" s="4" customFormat="1" x14ac:dyDescent="0.2">
      <c r="B103" s="7"/>
      <c r="AD103" s="16"/>
    </row>
    <row r="104" spans="2:30" s="4" customFormat="1" x14ac:dyDescent="0.2">
      <c r="B104" s="7"/>
      <c r="AD104" s="16"/>
    </row>
    <row r="105" spans="2:30" s="4" customFormat="1" x14ac:dyDescent="0.2">
      <c r="B105" s="7"/>
      <c r="AD105" s="16"/>
    </row>
    <row r="106" spans="2:30" s="4" customFormat="1" x14ac:dyDescent="0.2">
      <c r="B106" s="7"/>
      <c r="AD106" s="16"/>
    </row>
    <row r="107" spans="2:30" s="4" customFormat="1" x14ac:dyDescent="0.2">
      <c r="B107" s="7"/>
      <c r="AD107" s="16"/>
    </row>
    <row r="108" spans="2:30" s="4" customFormat="1" x14ac:dyDescent="0.2">
      <c r="B108" s="7"/>
      <c r="AD108" s="16"/>
    </row>
    <row r="109" spans="2:30" s="4" customFormat="1" x14ac:dyDescent="0.2">
      <c r="B109" s="7"/>
      <c r="AD109" s="16"/>
    </row>
    <row r="110" spans="2:30" s="4" customFormat="1" x14ac:dyDescent="0.2">
      <c r="B110" s="7"/>
      <c r="AD110" s="16"/>
    </row>
    <row r="111" spans="2:30" s="4" customFormat="1" x14ac:dyDescent="0.2">
      <c r="B111" s="7"/>
      <c r="AD111" s="16"/>
    </row>
    <row r="112" spans="2:30" s="4" customFormat="1" x14ac:dyDescent="0.2">
      <c r="B112" s="7"/>
      <c r="AD112" s="16"/>
    </row>
    <row r="113" spans="2:30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D113" s="16"/>
    </row>
    <row r="114" spans="2:30" x14ac:dyDescent="0.2">
      <c r="B114" s="5"/>
    </row>
    <row r="115" spans="2:30" x14ac:dyDescent="0.2">
      <c r="B115" s="5"/>
    </row>
    <row r="116" spans="2:30" x14ac:dyDescent="0.2">
      <c r="B116" s="5"/>
    </row>
    <row r="117" spans="2:30" x14ac:dyDescent="0.2">
      <c r="B117" s="5"/>
    </row>
    <row r="118" spans="2:30" x14ac:dyDescent="0.2">
      <c r="B118" s="5"/>
    </row>
    <row r="119" spans="2:30" x14ac:dyDescent="0.2">
      <c r="B119" s="5"/>
    </row>
    <row r="120" spans="2:30" x14ac:dyDescent="0.2">
      <c r="B120" s="5"/>
    </row>
    <row r="121" spans="2:30" x14ac:dyDescent="0.2">
      <c r="B121" s="5"/>
    </row>
    <row r="122" spans="2:30" x14ac:dyDescent="0.2">
      <c r="B122" s="5"/>
    </row>
    <row r="123" spans="2:30" x14ac:dyDescent="0.2">
      <c r="B123" s="5"/>
    </row>
    <row r="124" spans="2:30" x14ac:dyDescent="0.2">
      <c r="B124" s="5"/>
    </row>
    <row r="125" spans="2:30" x14ac:dyDescent="0.2">
      <c r="B125" s="5"/>
    </row>
    <row r="126" spans="2:30" x14ac:dyDescent="0.2">
      <c r="B126" s="5"/>
    </row>
    <row r="127" spans="2:30" x14ac:dyDescent="0.2">
      <c r="B127" s="5"/>
    </row>
    <row r="128" spans="2:30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308325-EA67-4684-AB87-FDB15584BA11}">
  <dimension ref="A1:AJ19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G41" sqref="AG41"/>
    </sheetView>
  </sheetViews>
  <sheetFormatPr baseColWidth="10" defaultColWidth="10.75" defaultRowHeight="15" x14ac:dyDescent="0.2"/>
  <cols>
    <col min="1" max="1" width="18.625" style="2" bestFit="1" customWidth="1"/>
    <col min="2" max="2" width="7.75" style="6" customWidth="1"/>
    <col min="3" max="10" width="7.75" style="2" customWidth="1"/>
    <col min="11" max="11" width="7.625" style="2" customWidth="1"/>
    <col min="12" max="12" width="7.75" style="2" bestFit="1" customWidth="1"/>
    <col min="13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32" width="7.75" style="2" customWidth="1"/>
    <col min="33" max="33" width="18.625" style="15" bestFit="1" customWidth="1"/>
    <col min="34" max="16384" width="10.75" style="2"/>
  </cols>
  <sheetData>
    <row r="1" spans="1:36" s="15" customFormat="1" ht="15.75" x14ac:dyDescent="0.25">
      <c r="A1" s="28" t="s">
        <v>10</v>
      </c>
      <c r="B1" s="14" t="s">
        <v>83</v>
      </c>
      <c r="C1" s="14" t="s">
        <v>84</v>
      </c>
      <c r="D1" s="14" t="s">
        <v>85</v>
      </c>
      <c r="E1" s="14" t="s">
        <v>86</v>
      </c>
      <c r="F1" s="14" t="s">
        <v>87</v>
      </c>
      <c r="G1" s="14" t="s">
        <v>88</v>
      </c>
      <c r="H1" s="14" t="s">
        <v>89</v>
      </c>
      <c r="I1" s="14" t="s">
        <v>90</v>
      </c>
      <c r="J1" s="14" t="s">
        <v>91</v>
      </c>
      <c r="K1" s="14" t="s">
        <v>92</v>
      </c>
      <c r="L1" s="14" t="s">
        <v>93</v>
      </c>
      <c r="M1" s="14" t="s">
        <v>94</v>
      </c>
      <c r="N1" s="14" t="s">
        <v>95</v>
      </c>
      <c r="O1" s="14" t="s">
        <v>96</v>
      </c>
      <c r="P1" s="14" t="s">
        <v>97</v>
      </c>
      <c r="Q1" s="14" t="s">
        <v>98</v>
      </c>
      <c r="R1" s="14" t="s">
        <v>99</v>
      </c>
      <c r="S1" s="14" t="s">
        <v>100</v>
      </c>
      <c r="T1" s="14" t="s">
        <v>101</v>
      </c>
      <c r="U1" s="14" t="s">
        <v>102</v>
      </c>
      <c r="V1" s="14" t="s">
        <v>103</v>
      </c>
      <c r="W1" s="14" t="s">
        <v>104</v>
      </c>
      <c r="X1" s="14" t="s">
        <v>105</v>
      </c>
      <c r="Y1" s="14" t="s">
        <v>106</v>
      </c>
      <c r="Z1" s="14" t="s">
        <v>107</v>
      </c>
      <c r="AA1" s="14" t="s">
        <v>108</v>
      </c>
      <c r="AB1" s="14" t="s">
        <v>109</v>
      </c>
      <c r="AC1" s="14" t="s">
        <v>110</v>
      </c>
      <c r="AD1" s="14" t="s">
        <v>111</v>
      </c>
      <c r="AE1" s="14" t="s">
        <v>112</v>
      </c>
      <c r="AF1" s="15" t="s">
        <v>113</v>
      </c>
      <c r="AG1" s="13" t="s">
        <v>52</v>
      </c>
      <c r="AH1" s="14"/>
      <c r="AI1" s="14"/>
      <c r="AJ1" s="14"/>
    </row>
    <row r="2" spans="1:36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24" t="s">
        <v>0</v>
      </c>
    </row>
    <row r="3" spans="1:36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5"/>
    </row>
    <row r="4" spans="1:36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</row>
    <row r="5" spans="1:36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5"/>
    </row>
    <row r="6" spans="1:36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>
        <f>SUM(B2:AF6)</f>
        <v>0</v>
      </c>
    </row>
    <row r="7" spans="1:36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24" t="s">
        <v>1</v>
      </c>
    </row>
    <row r="8" spans="1:36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5"/>
    </row>
    <row r="9" spans="1:36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5"/>
    </row>
    <row r="10" spans="1:36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9">
        <f>SUM(B7:AF10)</f>
        <v>0</v>
      </c>
    </row>
    <row r="11" spans="1:36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24" t="s">
        <v>3</v>
      </c>
    </row>
    <row r="12" spans="1:36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6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6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9">
        <f>SUM(B11:AF14)</f>
        <v>0</v>
      </c>
    </row>
    <row r="15" spans="1:36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24" t="s">
        <v>2</v>
      </c>
    </row>
    <row r="16" spans="1:36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3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3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</row>
    <row r="19" spans="1:33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9">
        <f>SUM(B15:AF19)</f>
        <v>0</v>
      </c>
    </row>
    <row r="20" spans="1:33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24" t="s">
        <v>4</v>
      </c>
    </row>
    <row r="21" spans="1:33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1:33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pans="1:33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 spans="1:33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9">
        <f>SUM(B20:AF24)</f>
        <v>0</v>
      </c>
    </row>
    <row r="25" spans="1:33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24" t="s">
        <v>20</v>
      </c>
    </row>
    <row r="26" spans="1:33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</row>
    <row r="27" spans="1:33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pans="1:33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</row>
    <row r="29" spans="1:33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9">
        <f>SUM(B25:AF29)</f>
        <v>0</v>
      </c>
    </row>
    <row r="30" spans="1:33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24" t="s">
        <v>5</v>
      </c>
    </row>
    <row r="31" spans="1:33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pans="1:33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</row>
    <row r="33" spans="1:33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</row>
    <row r="34" spans="1:33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9">
        <f>SUM(B30:AF34)</f>
        <v>0</v>
      </c>
    </row>
    <row r="35" spans="1:33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6" t="s">
        <v>12</v>
      </c>
    </row>
    <row r="36" spans="1:33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20"/>
    </row>
    <row r="37" spans="1:33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9">
        <f>SUM(B35:AF37)</f>
        <v>0</v>
      </c>
    </row>
    <row r="38" spans="1:33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26" t="s">
        <v>12</v>
      </c>
    </row>
    <row r="39" spans="1:33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1:33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9">
        <f>SUM(B38:AF40)</f>
        <v>0</v>
      </c>
    </row>
    <row r="41" spans="1:33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24" t="s">
        <v>388</v>
      </c>
    </row>
    <row r="42" spans="1:33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1:33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</row>
    <row r="44" spans="1:33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9">
        <f>SUM(B41:AF44)</f>
        <v>0</v>
      </c>
    </row>
    <row r="45" spans="1:33" s="15" customFormat="1" ht="15.75" x14ac:dyDescent="0.25">
      <c r="A45" s="24" t="s">
        <v>19</v>
      </c>
      <c r="B45" s="25">
        <f>SUM(B2:B44)</f>
        <v>0</v>
      </c>
      <c r="C45" s="25">
        <f t="shared" ref="C45:AF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 t="shared" si="0"/>
        <v>0</v>
      </c>
      <c r="AC45" s="25">
        <f t="shared" si="0"/>
        <v>0</v>
      </c>
      <c r="AD45" s="25">
        <f t="shared" si="0"/>
        <v>0</v>
      </c>
      <c r="AE45" s="25">
        <f t="shared" si="0"/>
        <v>0</v>
      </c>
      <c r="AF45" s="25">
        <f t="shared" si="0"/>
        <v>0</v>
      </c>
      <c r="AG45" s="27">
        <f>SUM(B45:AF45)</f>
        <v>0</v>
      </c>
    </row>
    <row r="46" spans="1:33" x14ac:dyDescent="0.2">
      <c r="B46" s="5"/>
    </row>
    <row r="47" spans="1:33" s="4" customFormat="1" ht="15.75" x14ac:dyDescent="0.25">
      <c r="B47" s="9"/>
      <c r="AG47" s="16"/>
    </row>
    <row r="48" spans="1:33" s="4" customFormat="1" x14ac:dyDescent="0.2">
      <c r="B48" s="7"/>
      <c r="AG48" s="16"/>
    </row>
    <row r="49" spans="2:33" s="4" customFormat="1" x14ac:dyDescent="0.2">
      <c r="B49" s="7"/>
      <c r="AG49" s="16"/>
    </row>
    <row r="50" spans="2:33" s="4" customFormat="1" x14ac:dyDescent="0.2">
      <c r="B50" s="7"/>
      <c r="C50" s="10"/>
      <c r="AG50" s="16"/>
    </row>
    <row r="51" spans="2:33" s="4" customFormat="1" x14ac:dyDescent="0.2">
      <c r="B51" s="7"/>
      <c r="AG51" s="16"/>
    </row>
    <row r="52" spans="2:33" s="4" customFormat="1" x14ac:dyDescent="0.2">
      <c r="B52" s="7"/>
      <c r="L52" s="10"/>
      <c r="AG52" s="16"/>
    </row>
    <row r="53" spans="2:33" s="4" customFormat="1" x14ac:dyDescent="0.2">
      <c r="B53" s="7"/>
      <c r="AG53" s="16"/>
    </row>
    <row r="54" spans="2:33" s="4" customFormat="1" x14ac:dyDescent="0.2">
      <c r="B54" s="7"/>
      <c r="AG54" s="16"/>
    </row>
    <row r="55" spans="2:33" s="4" customFormat="1" x14ac:dyDescent="0.2">
      <c r="B55" s="7"/>
      <c r="AG55" s="16"/>
    </row>
    <row r="56" spans="2:33" s="4" customFormat="1" x14ac:dyDescent="0.2">
      <c r="B56" s="7"/>
      <c r="C56" s="10"/>
      <c r="AG56" s="16"/>
    </row>
    <row r="57" spans="2:33" s="4" customFormat="1" ht="15.75" x14ac:dyDescent="0.25">
      <c r="B57" s="7"/>
      <c r="C57" s="10"/>
      <c r="P57" s="3"/>
      <c r="AG57" s="16"/>
    </row>
    <row r="58" spans="2:33" s="4" customFormat="1" ht="15.75" x14ac:dyDescent="0.25">
      <c r="B58" s="7"/>
      <c r="H58" s="10"/>
      <c r="P58" s="3"/>
      <c r="AG58" s="16"/>
    </row>
    <row r="59" spans="2:33" s="4" customFormat="1" ht="15.75" x14ac:dyDescent="0.25">
      <c r="B59" s="7"/>
      <c r="P59" s="3"/>
      <c r="AG59" s="16"/>
    </row>
    <row r="60" spans="2:33" s="4" customFormat="1" ht="15.75" x14ac:dyDescent="0.25">
      <c r="B60" s="7"/>
      <c r="P60" s="3"/>
      <c r="AG60" s="16"/>
    </row>
    <row r="61" spans="2:33" s="4" customFormat="1" ht="15.75" x14ac:dyDescent="0.25">
      <c r="B61" s="7"/>
      <c r="P61" s="3"/>
      <c r="AG61" s="16"/>
    </row>
    <row r="62" spans="2:33" s="4" customFormat="1" ht="15.75" x14ac:dyDescent="0.25">
      <c r="B62" s="7"/>
      <c r="P62" s="3"/>
      <c r="AG62" s="16"/>
    </row>
    <row r="63" spans="2:33" s="4" customFormat="1" ht="15.75" x14ac:dyDescent="0.25">
      <c r="B63" s="7"/>
      <c r="C63" s="10"/>
      <c r="L63" s="10"/>
      <c r="P63" s="3"/>
      <c r="AG63" s="16"/>
    </row>
    <row r="64" spans="2:33" s="4" customFormat="1" ht="15.75" x14ac:dyDescent="0.25">
      <c r="B64" s="7"/>
      <c r="P64" s="3"/>
      <c r="AG64" s="16"/>
    </row>
    <row r="65" spans="2:33" s="4" customFormat="1" ht="15.75" x14ac:dyDescent="0.25">
      <c r="B65" s="7"/>
      <c r="P65" s="3"/>
      <c r="AG65" s="16"/>
    </row>
    <row r="66" spans="2:33" s="4" customFormat="1" ht="15.75" x14ac:dyDescent="0.25">
      <c r="B66" s="7"/>
      <c r="P66" s="3"/>
      <c r="AG66" s="16"/>
    </row>
    <row r="67" spans="2:33" s="4" customFormat="1" ht="15.75" x14ac:dyDescent="0.25">
      <c r="B67" s="7"/>
      <c r="P67" s="3"/>
      <c r="AG67" s="16"/>
    </row>
    <row r="68" spans="2:33" s="4" customFormat="1" x14ac:dyDescent="0.2">
      <c r="B68" s="7"/>
      <c r="AG68" s="16"/>
    </row>
    <row r="69" spans="2:33" s="4" customFormat="1" x14ac:dyDescent="0.2">
      <c r="B69" s="7"/>
      <c r="AG69" s="16"/>
    </row>
    <row r="70" spans="2:33" s="4" customFormat="1" x14ac:dyDescent="0.2">
      <c r="B70" s="7"/>
      <c r="AG70" s="16"/>
    </row>
    <row r="71" spans="2:33" s="4" customFormat="1" x14ac:dyDescent="0.2">
      <c r="B71" s="7"/>
      <c r="AG71" s="16"/>
    </row>
    <row r="72" spans="2:33" s="4" customFormat="1" x14ac:dyDescent="0.2">
      <c r="B72" s="7"/>
      <c r="AG72" s="16"/>
    </row>
    <row r="73" spans="2:33" s="4" customFormat="1" x14ac:dyDescent="0.2">
      <c r="B73" s="7"/>
      <c r="AG73" s="16"/>
    </row>
    <row r="74" spans="2:33" s="4" customFormat="1" x14ac:dyDescent="0.2">
      <c r="B74" s="7"/>
      <c r="AG74" s="16"/>
    </row>
    <row r="75" spans="2:33" s="4" customFormat="1" x14ac:dyDescent="0.2">
      <c r="B75" s="7"/>
      <c r="AG75" s="16"/>
    </row>
    <row r="76" spans="2:33" s="4" customFormat="1" x14ac:dyDescent="0.2">
      <c r="B76" s="7"/>
      <c r="AG76" s="16"/>
    </row>
    <row r="77" spans="2:33" s="4" customFormat="1" x14ac:dyDescent="0.2">
      <c r="B77" s="11"/>
      <c r="AG77" s="16"/>
    </row>
    <row r="78" spans="2:33" s="4" customFormat="1" x14ac:dyDescent="0.2">
      <c r="B78" s="11"/>
      <c r="AG78" s="16"/>
    </row>
    <row r="79" spans="2:33" s="3" customFormat="1" ht="15.75" x14ac:dyDescent="0.25">
      <c r="B79" s="12"/>
      <c r="AG79" s="16"/>
    </row>
    <row r="80" spans="2:33" s="4" customFormat="1" x14ac:dyDescent="0.2">
      <c r="B80" s="7"/>
      <c r="AG80" s="16"/>
    </row>
    <row r="81" spans="2:33" s="4" customFormat="1" ht="15.75" x14ac:dyDescent="0.25">
      <c r="B81" s="9"/>
      <c r="AG81" s="16"/>
    </row>
    <row r="82" spans="2:33" s="4" customFormat="1" x14ac:dyDescent="0.2">
      <c r="B82" s="7"/>
      <c r="AG82" s="16"/>
    </row>
    <row r="83" spans="2:33" s="4" customFormat="1" x14ac:dyDescent="0.2">
      <c r="B83" s="7"/>
      <c r="AG83" s="16"/>
    </row>
    <row r="84" spans="2:33" s="4" customFormat="1" x14ac:dyDescent="0.2">
      <c r="B84" s="7"/>
      <c r="AG84" s="16"/>
    </row>
    <row r="85" spans="2:33" s="4" customFormat="1" x14ac:dyDescent="0.2">
      <c r="B85" s="7"/>
      <c r="AG85" s="16"/>
    </row>
    <row r="86" spans="2:33" s="4" customFormat="1" x14ac:dyDescent="0.2">
      <c r="B86" s="7"/>
      <c r="AG86" s="16"/>
    </row>
    <row r="87" spans="2:33" s="4" customFormat="1" x14ac:dyDescent="0.2">
      <c r="B87" s="7"/>
      <c r="AG87" s="16"/>
    </row>
    <row r="88" spans="2:33" s="4" customFormat="1" x14ac:dyDescent="0.2">
      <c r="B88" s="7"/>
      <c r="AG88" s="16"/>
    </row>
    <row r="89" spans="2:33" s="4" customFormat="1" x14ac:dyDescent="0.2">
      <c r="B89" s="7"/>
      <c r="AG89" s="16"/>
    </row>
    <row r="90" spans="2:33" s="4" customFormat="1" x14ac:dyDescent="0.2">
      <c r="B90" s="7"/>
      <c r="AG90" s="16"/>
    </row>
    <row r="91" spans="2:33" s="4" customFormat="1" x14ac:dyDescent="0.2">
      <c r="B91" s="7"/>
      <c r="AG91" s="16"/>
    </row>
    <row r="92" spans="2:33" s="4" customFormat="1" x14ac:dyDescent="0.2">
      <c r="B92" s="7"/>
      <c r="AG92" s="16"/>
    </row>
    <row r="93" spans="2:33" s="4" customFormat="1" x14ac:dyDescent="0.2">
      <c r="B93" s="7"/>
      <c r="AG93" s="16"/>
    </row>
    <row r="94" spans="2:33" s="4" customFormat="1" x14ac:dyDescent="0.2">
      <c r="B94" s="7"/>
      <c r="AG94" s="16"/>
    </row>
    <row r="95" spans="2:33" s="4" customFormat="1" x14ac:dyDescent="0.2">
      <c r="B95" s="7"/>
      <c r="AG95" s="16"/>
    </row>
    <row r="96" spans="2:33" s="4" customFormat="1" x14ac:dyDescent="0.2">
      <c r="B96" s="7"/>
      <c r="AG96" s="16"/>
    </row>
    <row r="97" spans="2:33" s="4" customFormat="1" x14ac:dyDescent="0.2">
      <c r="B97" s="7"/>
      <c r="AG97" s="16"/>
    </row>
    <row r="98" spans="2:33" s="4" customFormat="1" x14ac:dyDescent="0.2">
      <c r="B98" s="7"/>
      <c r="AG98" s="16"/>
    </row>
    <row r="99" spans="2:33" s="4" customFormat="1" x14ac:dyDescent="0.2">
      <c r="B99" s="7"/>
      <c r="AG99" s="16"/>
    </row>
    <row r="100" spans="2:33" s="4" customFormat="1" x14ac:dyDescent="0.2">
      <c r="B100" s="7"/>
      <c r="AG100" s="16"/>
    </row>
    <row r="101" spans="2:33" s="4" customFormat="1" x14ac:dyDescent="0.2">
      <c r="B101" s="7"/>
      <c r="AG101" s="16"/>
    </row>
    <row r="102" spans="2:33" s="4" customFormat="1" x14ac:dyDescent="0.2">
      <c r="B102" s="7"/>
      <c r="AG102" s="16"/>
    </row>
    <row r="103" spans="2:33" s="4" customFormat="1" x14ac:dyDescent="0.2">
      <c r="B103" s="7"/>
      <c r="AG103" s="16"/>
    </row>
    <row r="104" spans="2:33" s="4" customFormat="1" x14ac:dyDescent="0.2">
      <c r="B104" s="7"/>
      <c r="AG104" s="16"/>
    </row>
    <row r="105" spans="2:33" s="4" customFormat="1" x14ac:dyDescent="0.2">
      <c r="B105" s="7"/>
      <c r="AG105" s="16"/>
    </row>
    <row r="106" spans="2:33" s="4" customFormat="1" x14ac:dyDescent="0.2">
      <c r="B106" s="7"/>
      <c r="AG106" s="16"/>
    </row>
    <row r="107" spans="2:33" s="4" customFormat="1" x14ac:dyDescent="0.2">
      <c r="B107" s="7"/>
      <c r="AG107" s="16"/>
    </row>
    <row r="108" spans="2:33" s="4" customFormat="1" x14ac:dyDescent="0.2">
      <c r="B108" s="7"/>
      <c r="AG108" s="16"/>
    </row>
    <row r="109" spans="2:33" s="4" customFormat="1" x14ac:dyDescent="0.2">
      <c r="B109" s="7"/>
      <c r="AG109" s="16"/>
    </row>
    <row r="110" spans="2:33" s="4" customFormat="1" x14ac:dyDescent="0.2">
      <c r="B110" s="7"/>
      <c r="AG110" s="16"/>
    </row>
    <row r="111" spans="2:33" s="4" customFormat="1" x14ac:dyDescent="0.2">
      <c r="B111" s="7"/>
      <c r="AG111" s="16"/>
    </row>
    <row r="112" spans="2:33" s="4" customFormat="1" x14ac:dyDescent="0.2">
      <c r="B112" s="7"/>
      <c r="AG112" s="16"/>
    </row>
    <row r="113" spans="2:33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G113" s="16"/>
    </row>
    <row r="114" spans="2:33" x14ac:dyDescent="0.2">
      <c r="B114" s="5"/>
    </row>
    <row r="115" spans="2:33" x14ac:dyDescent="0.2">
      <c r="B115" s="5"/>
    </row>
    <row r="116" spans="2:33" x14ac:dyDescent="0.2">
      <c r="B116" s="5"/>
    </row>
    <row r="117" spans="2:33" x14ac:dyDescent="0.2">
      <c r="B117" s="5"/>
    </row>
    <row r="118" spans="2:33" x14ac:dyDescent="0.2">
      <c r="B118" s="5"/>
    </row>
    <row r="119" spans="2:33" x14ac:dyDescent="0.2">
      <c r="B119" s="5"/>
    </row>
    <row r="120" spans="2:33" x14ac:dyDescent="0.2">
      <c r="B120" s="5"/>
    </row>
    <row r="121" spans="2:33" x14ac:dyDescent="0.2">
      <c r="B121" s="5"/>
    </row>
    <row r="122" spans="2:33" x14ac:dyDescent="0.2">
      <c r="B122" s="5"/>
    </row>
    <row r="123" spans="2:33" x14ac:dyDescent="0.2">
      <c r="B123" s="5"/>
    </row>
    <row r="124" spans="2:33" x14ac:dyDescent="0.2">
      <c r="B124" s="5"/>
    </row>
    <row r="125" spans="2:33" x14ac:dyDescent="0.2">
      <c r="B125" s="5"/>
    </row>
    <row r="126" spans="2:33" x14ac:dyDescent="0.2">
      <c r="B126" s="5"/>
    </row>
    <row r="127" spans="2:33" x14ac:dyDescent="0.2">
      <c r="B127" s="5"/>
    </row>
    <row r="128" spans="2:33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8851B-0F47-4EE3-A117-657BE1034BCC}">
  <dimension ref="A1:AI190"/>
  <sheetViews>
    <sheetView workbookViewId="0">
      <pane xSplit="1" ySplit="1" topLeftCell="T26" activePane="bottomRight" state="frozen"/>
      <selection pane="topRight" activeCell="B1" sqref="B1"/>
      <selection pane="bottomLeft" activeCell="A2" sqref="A2"/>
      <selection pane="bottomRight" activeCell="AF41" sqref="AF41"/>
    </sheetView>
  </sheetViews>
  <sheetFormatPr baseColWidth="10" defaultColWidth="10.75" defaultRowHeight="15" x14ac:dyDescent="0.2"/>
  <cols>
    <col min="1" max="1" width="18.625" style="2" bestFit="1" customWidth="1"/>
    <col min="2" max="2" width="7.75" style="6" customWidth="1"/>
    <col min="3" max="10" width="7.75" style="2" customWidth="1"/>
    <col min="11" max="11" width="7.625" style="2" customWidth="1"/>
    <col min="12" max="12" width="7.75" style="2" bestFit="1" customWidth="1"/>
    <col min="13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31" width="7.75" style="2" customWidth="1"/>
    <col min="32" max="32" width="18.625" style="15" bestFit="1" customWidth="1"/>
    <col min="33" max="16384" width="10.75" style="2"/>
  </cols>
  <sheetData>
    <row r="1" spans="1:35" s="15" customFormat="1" ht="15.75" x14ac:dyDescent="0.25">
      <c r="A1" s="28" t="s">
        <v>11</v>
      </c>
      <c r="B1" s="14" t="s">
        <v>114</v>
      </c>
      <c r="C1" s="14" t="s">
        <v>115</v>
      </c>
      <c r="D1" s="14" t="s">
        <v>116</v>
      </c>
      <c r="E1" s="14" t="s">
        <v>117</v>
      </c>
      <c r="F1" s="14" t="s">
        <v>118</v>
      </c>
      <c r="G1" s="14" t="s">
        <v>119</v>
      </c>
      <c r="H1" s="14" t="s">
        <v>120</v>
      </c>
      <c r="I1" s="14" t="s">
        <v>121</v>
      </c>
      <c r="J1" s="14" t="s">
        <v>122</v>
      </c>
      <c r="K1" s="14" t="s">
        <v>123</v>
      </c>
      <c r="L1" s="14" t="s">
        <v>124</v>
      </c>
      <c r="M1" s="14" t="s">
        <v>125</v>
      </c>
      <c r="N1" s="14" t="s">
        <v>126</v>
      </c>
      <c r="O1" s="14" t="s">
        <v>127</v>
      </c>
      <c r="P1" s="14" t="s">
        <v>128</v>
      </c>
      <c r="Q1" s="14" t="s">
        <v>129</v>
      </c>
      <c r="R1" s="14" t="s">
        <v>130</v>
      </c>
      <c r="S1" s="14" t="s">
        <v>131</v>
      </c>
      <c r="T1" s="14" t="s">
        <v>132</v>
      </c>
      <c r="U1" s="14" t="s">
        <v>133</v>
      </c>
      <c r="V1" s="14" t="s">
        <v>134</v>
      </c>
      <c r="W1" s="14" t="s">
        <v>135</v>
      </c>
      <c r="X1" s="14" t="s">
        <v>136</v>
      </c>
      <c r="Y1" s="14" t="s">
        <v>137</v>
      </c>
      <c r="Z1" s="14" t="s">
        <v>138</v>
      </c>
      <c r="AA1" s="14" t="s">
        <v>139</v>
      </c>
      <c r="AB1" s="14" t="s">
        <v>140</v>
      </c>
      <c r="AC1" s="14" t="s">
        <v>141</v>
      </c>
      <c r="AD1" s="14" t="s">
        <v>142</v>
      </c>
      <c r="AE1" s="15" t="s">
        <v>54</v>
      </c>
      <c r="AF1" s="13" t="s">
        <v>52</v>
      </c>
      <c r="AG1" s="14"/>
      <c r="AH1" s="14"/>
      <c r="AI1" s="14"/>
    </row>
    <row r="2" spans="1:35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24" t="s">
        <v>0</v>
      </c>
    </row>
    <row r="3" spans="1:35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5"/>
    </row>
    <row r="4" spans="1:35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5"/>
    </row>
    <row r="5" spans="1:35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5"/>
    </row>
    <row r="6" spans="1:35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9">
        <f>SUM(B2:AE6)</f>
        <v>0</v>
      </c>
    </row>
    <row r="7" spans="1:35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24" t="s">
        <v>1</v>
      </c>
    </row>
    <row r="8" spans="1:35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5"/>
    </row>
    <row r="9" spans="1:35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5"/>
    </row>
    <row r="10" spans="1:35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9">
        <f>SUM(B7:AE10)</f>
        <v>0</v>
      </c>
    </row>
    <row r="11" spans="1:35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24" t="s">
        <v>3</v>
      </c>
    </row>
    <row r="12" spans="1:35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5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5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9">
        <f>SUM(B11:AE14)</f>
        <v>0</v>
      </c>
    </row>
    <row r="15" spans="1:35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24" t="s">
        <v>2</v>
      </c>
    </row>
    <row r="16" spans="1:35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2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2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2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9">
        <f>SUM(B15:AE19)</f>
        <v>0</v>
      </c>
    </row>
    <row r="20" spans="1:32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24" t="s">
        <v>4</v>
      </c>
    </row>
    <row r="21" spans="1:32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2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2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2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9">
        <f>SUM(B20:AE24)</f>
        <v>0</v>
      </c>
    </row>
    <row r="25" spans="1:32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24" t="s">
        <v>20</v>
      </c>
    </row>
    <row r="26" spans="1:32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2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2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2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9">
        <f>SUM(B25:AE29)</f>
        <v>0</v>
      </c>
    </row>
    <row r="30" spans="1:32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24" t="s">
        <v>5</v>
      </c>
    </row>
    <row r="31" spans="1:32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2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2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2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9">
        <f>SUM(B30:AE34)</f>
        <v>0</v>
      </c>
    </row>
    <row r="35" spans="1:32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26" t="s">
        <v>12</v>
      </c>
    </row>
    <row r="36" spans="1:32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0"/>
    </row>
    <row r="37" spans="1:32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9">
        <f>SUM(B35:AE37)</f>
        <v>0</v>
      </c>
    </row>
    <row r="38" spans="1:32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6" t="s">
        <v>12</v>
      </c>
    </row>
    <row r="39" spans="1:32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2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9">
        <f>SUM(B38:AE40)</f>
        <v>0</v>
      </c>
    </row>
    <row r="41" spans="1:32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24" t="s">
        <v>388</v>
      </c>
    </row>
    <row r="42" spans="1:32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1:32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1:32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9">
        <f>SUM(B41:AE44)</f>
        <v>0</v>
      </c>
    </row>
    <row r="45" spans="1:32" s="15" customFormat="1" ht="15.75" x14ac:dyDescent="0.25">
      <c r="A45" s="24" t="s">
        <v>19</v>
      </c>
      <c r="B45" s="25">
        <f>SUM(B2:B44)</f>
        <v>0</v>
      </c>
      <c r="C45" s="25">
        <f t="shared" ref="C45:AE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 t="shared" si="0"/>
        <v>0</v>
      </c>
      <c r="AC45" s="25">
        <f t="shared" si="0"/>
        <v>0</v>
      </c>
      <c r="AD45" s="25">
        <f t="shared" si="0"/>
        <v>0</v>
      </c>
      <c r="AE45" s="25">
        <f t="shared" si="0"/>
        <v>0</v>
      </c>
      <c r="AF45" s="27">
        <f>SUM(B45:AE45)</f>
        <v>0</v>
      </c>
    </row>
    <row r="46" spans="1:32" x14ac:dyDescent="0.2">
      <c r="B46" s="5"/>
    </row>
    <row r="47" spans="1:32" s="4" customFormat="1" ht="15.75" x14ac:dyDescent="0.25">
      <c r="B47" s="9"/>
      <c r="AF47" s="16"/>
    </row>
    <row r="48" spans="1:32" s="4" customFormat="1" x14ac:dyDescent="0.2">
      <c r="B48" s="7"/>
      <c r="AF48" s="16"/>
    </row>
    <row r="49" spans="2:32" s="4" customFormat="1" x14ac:dyDescent="0.2">
      <c r="B49" s="7"/>
      <c r="AF49" s="16"/>
    </row>
    <row r="50" spans="2:32" s="4" customFormat="1" x14ac:dyDescent="0.2">
      <c r="B50" s="7"/>
      <c r="C50" s="10"/>
      <c r="AF50" s="16"/>
    </row>
    <row r="51" spans="2:32" s="4" customFormat="1" x14ac:dyDescent="0.2">
      <c r="B51" s="7"/>
      <c r="AF51" s="16"/>
    </row>
    <row r="52" spans="2:32" s="4" customFormat="1" x14ac:dyDescent="0.2">
      <c r="B52" s="7"/>
      <c r="L52" s="10"/>
      <c r="AF52" s="16"/>
    </row>
    <row r="53" spans="2:32" s="4" customFormat="1" x14ac:dyDescent="0.2">
      <c r="B53" s="7"/>
      <c r="AF53" s="16"/>
    </row>
    <row r="54" spans="2:32" s="4" customFormat="1" x14ac:dyDescent="0.2">
      <c r="B54" s="7"/>
      <c r="AF54" s="16"/>
    </row>
    <row r="55" spans="2:32" s="4" customFormat="1" x14ac:dyDescent="0.2">
      <c r="B55" s="7"/>
      <c r="AF55" s="16"/>
    </row>
    <row r="56" spans="2:32" s="4" customFormat="1" x14ac:dyDescent="0.2">
      <c r="B56" s="7"/>
      <c r="C56" s="10"/>
      <c r="AF56" s="16"/>
    </row>
    <row r="57" spans="2:32" s="4" customFormat="1" ht="15.75" x14ac:dyDescent="0.25">
      <c r="B57" s="7"/>
      <c r="C57" s="10"/>
      <c r="P57" s="3"/>
      <c r="AF57" s="16"/>
    </row>
    <row r="58" spans="2:32" s="4" customFormat="1" ht="15.75" x14ac:dyDescent="0.25">
      <c r="B58" s="7"/>
      <c r="H58" s="10"/>
      <c r="P58" s="3"/>
      <c r="AF58" s="16"/>
    </row>
    <row r="59" spans="2:32" s="4" customFormat="1" ht="15.75" x14ac:dyDescent="0.25">
      <c r="B59" s="7"/>
      <c r="P59" s="3"/>
      <c r="AF59" s="16"/>
    </row>
    <row r="60" spans="2:32" s="4" customFormat="1" ht="15.75" x14ac:dyDescent="0.25">
      <c r="B60" s="7"/>
      <c r="P60" s="3"/>
      <c r="AF60" s="16"/>
    </row>
    <row r="61" spans="2:32" s="4" customFormat="1" ht="15.75" x14ac:dyDescent="0.25">
      <c r="B61" s="7"/>
      <c r="P61" s="3"/>
      <c r="AF61" s="16"/>
    </row>
    <row r="62" spans="2:32" s="4" customFormat="1" ht="15.75" x14ac:dyDescent="0.25">
      <c r="B62" s="7"/>
      <c r="P62" s="3"/>
      <c r="AF62" s="16"/>
    </row>
    <row r="63" spans="2:32" s="4" customFormat="1" ht="15.75" x14ac:dyDescent="0.25">
      <c r="B63" s="7"/>
      <c r="C63" s="10"/>
      <c r="L63" s="10"/>
      <c r="P63" s="3"/>
      <c r="AF63" s="16"/>
    </row>
    <row r="64" spans="2:32" s="4" customFormat="1" ht="15.75" x14ac:dyDescent="0.25">
      <c r="B64" s="7"/>
      <c r="P64" s="3"/>
      <c r="AF64" s="16"/>
    </row>
    <row r="65" spans="2:32" s="4" customFormat="1" ht="15.75" x14ac:dyDescent="0.25">
      <c r="B65" s="7"/>
      <c r="P65" s="3"/>
      <c r="AF65" s="16"/>
    </row>
    <row r="66" spans="2:32" s="4" customFormat="1" ht="15.75" x14ac:dyDescent="0.25">
      <c r="B66" s="7"/>
      <c r="P66" s="3"/>
      <c r="AF66" s="16"/>
    </row>
    <row r="67" spans="2:32" s="4" customFormat="1" ht="15.75" x14ac:dyDescent="0.25">
      <c r="B67" s="7"/>
      <c r="P67" s="3"/>
      <c r="AF67" s="16"/>
    </row>
    <row r="68" spans="2:32" s="4" customFormat="1" x14ac:dyDescent="0.2">
      <c r="B68" s="7"/>
      <c r="AF68" s="16"/>
    </row>
    <row r="69" spans="2:32" s="4" customFormat="1" x14ac:dyDescent="0.2">
      <c r="B69" s="7"/>
      <c r="AF69" s="16"/>
    </row>
    <row r="70" spans="2:32" s="4" customFormat="1" x14ac:dyDescent="0.2">
      <c r="B70" s="7"/>
      <c r="AF70" s="16"/>
    </row>
    <row r="71" spans="2:32" s="4" customFormat="1" x14ac:dyDescent="0.2">
      <c r="B71" s="7"/>
      <c r="AF71" s="16"/>
    </row>
    <row r="72" spans="2:32" s="4" customFormat="1" x14ac:dyDescent="0.2">
      <c r="B72" s="7"/>
      <c r="AF72" s="16"/>
    </row>
    <row r="73" spans="2:32" s="4" customFormat="1" x14ac:dyDescent="0.2">
      <c r="B73" s="7"/>
      <c r="AF73" s="16"/>
    </row>
    <row r="74" spans="2:32" s="4" customFormat="1" x14ac:dyDescent="0.2">
      <c r="B74" s="7"/>
      <c r="AF74" s="16"/>
    </row>
    <row r="75" spans="2:32" s="4" customFormat="1" x14ac:dyDescent="0.2">
      <c r="B75" s="7"/>
      <c r="AF75" s="16"/>
    </row>
    <row r="76" spans="2:32" s="4" customFormat="1" x14ac:dyDescent="0.2">
      <c r="B76" s="7"/>
      <c r="AF76" s="16"/>
    </row>
    <row r="77" spans="2:32" s="4" customFormat="1" x14ac:dyDescent="0.2">
      <c r="B77" s="11"/>
      <c r="AF77" s="16"/>
    </row>
    <row r="78" spans="2:32" s="4" customFormat="1" x14ac:dyDescent="0.2">
      <c r="B78" s="11"/>
      <c r="AF78" s="16"/>
    </row>
    <row r="79" spans="2:32" s="3" customFormat="1" ht="15.75" x14ac:dyDescent="0.25">
      <c r="B79" s="12"/>
      <c r="AF79" s="16"/>
    </row>
    <row r="80" spans="2:32" s="4" customFormat="1" x14ac:dyDescent="0.2">
      <c r="B80" s="7"/>
      <c r="AF80" s="16"/>
    </row>
    <row r="81" spans="2:32" s="4" customFormat="1" ht="15.75" x14ac:dyDescent="0.25">
      <c r="B81" s="9"/>
      <c r="AF81" s="16"/>
    </row>
    <row r="82" spans="2:32" s="4" customFormat="1" x14ac:dyDescent="0.2">
      <c r="B82" s="7"/>
      <c r="AF82" s="16"/>
    </row>
    <row r="83" spans="2:32" s="4" customFormat="1" x14ac:dyDescent="0.2">
      <c r="B83" s="7"/>
      <c r="AF83" s="16"/>
    </row>
    <row r="84" spans="2:32" s="4" customFormat="1" x14ac:dyDescent="0.2">
      <c r="B84" s="7"/>
      <c r="AF84" s="16"/>
    </row>
    <row r="85" spans="2:32" s="4" customFormat="1" x14ac:dyDescent="0.2">
      <c r="B85" s="7"/>
      <c r="AF85" s="16"/>
    </row>
    <row r="86" spans="2:32" s="4" customFormat="1" x14ac:dyDescent="0.2">
      <c r="B86" s="7"/>
      <c r="AF86" s="16"/>
    </row>
    <row r="87" spans="2:32" s="4" customFormat="1" x14ac:dyDescent="0.2">
      <c r="B87" s="7"/>
      <c r="AF87" s="16"/>
    </row>
    <row r="88" spans="2:32" s="4" customFormat="1" x14ac:dyDescent="0.2">
      <c r="B88" s="7"/>
      <c r="AF88" s="16"/>
    </row>
    <row r="89" spans="2:32" s="4" customFormat="1" x14ac:dyDescent="0.2">
      <c r="B89" s="7"/>
      <c r="AF89" s="16"/>
    </row>
    <row r="90" spans="2:32" s="4" customFormat="1" x14ac:dyDescent="0.2">
      <c r="B90" s="7"/>
      <c r="AF90" s="16"/>
    </row>
    <row r="91" spans="2:32" s="4" customFormat="1" x14ac:dyDescent="0.2">
      <c r="B91" s="7"/>
      <c r="AF91" s="16"/>
    </row>
    <row r="92" spans="2:32" s="4" customFormat="1" x14ac:dyDescent="0.2">
      <c r="B92" s="7"/>
      <c r="AF92" s="16"/>
    </row>
    <row r="93" spans="2:32" s="4" customFormat="1" x14ac:dyDescent="0.2">
      <c r="B93" s="7"/>
      <c r="AF93" s="16"/>
    </row>
    <row r="94" spans="2:32" s="4" customFormat="1" x14ac:dyDescent="0.2">
      <c r="B94" s="7"/>
      <c r="AF94" s="16"/>
    </row>
    <row r="95" spans="2:32" s="4" customFormat="1" x14ac:dyDescent="0.2">
      <c r="B95" s="7"/>
      <c r="AF95" s="16"/>
    </row>
    <row r="96" spans="2:32" s="4" customFormat="1" x14ac:dyDescent="0.2">
      <c r="B96" s="7"/>
      <c r="AF96" s="16"/>
    </row>
    <row r="97" spans="2:32" s="4" customFormat="1" x14ac:dyDescent="0.2">
      <c r="B97" s="7"/>
      <c r="AF97" s="16"/>
    </row>
    <row r="98" spans="2:32" s="4" customFormat="1" x14ac:dyDescent="0.2">
      <c r="B98" s="7"/>
      <c r="AF98" s="16"/>
    </row>
    <row r="99" spans="2:32" s="4" customFormat="1" x14ac:dyDescent="0.2">
      <c r="B99" s="7"/>
      <c r="AF99" s="16"/>
    </row>
    <row r="100" spans="2:32" s="4" customFormat="1" x14ac:dyDescent="0.2">
      <c r="B100" s="7"/>
      <c r="AF100" s="16"/>
    </row>
    <row r="101" spans="2:32" s="4" customFormat="1" x14ac:dyDescent="0.2">
      <c r="B101" s="7"/>
      <c r="AF101" s="16"/>
    </row>
    <row r="102" spans="2:32" s="4" customFormat="1" x14ac:dyDescent="0.2">
      <c r="B102" s="7"/>
      <c r="AF102" s="16"/>
    </row>
    <row r="103" spans="2:32" s="4" customFormat="1" x14ac:dyDescent="0.2">
      <c r="B103" s="7"/>
      <c r="AF103" s="16"/>
    </row>
    <row r="104" spans="2:32" s="4" customFormat="1" x14ac:dyDescent="0.2">
      <c r="B104" s="7"/>
      <c r="AF104" s="16"/>
    </row>
    <row r="105" spans="2:32" s="4" customFormat="1" x14ac:dyDescent="0.2">
      <c r="B105" s="7"/>
      <c r="AF105" s="16"/>
    </row>
    <row r="106" spans="2:32" s="4" customFormat="1" x14ac:dyDescent="0.2">
      <c r="B106" s="7"/>
      <c r="AF106" s="16"/>
    </row>
    <row r="107" spans="2:32" s="4" customFormat="1" x14ac:dyDescent="0.2">
      <c r="B107" s="7"/>
      <c r="AF107" s="16"/>
    </row>
    <row r="108" spans="2:32" s="4" customFormat="1" x14ac:dyDescent="0.2">
      <c r="B108" s="7"/>
      <c r="AF108" s="16"/>
    </row>
    <row r="109" spans="2:32" s="4" customFormat="1" x14ac:dyDescent="0.2">
      <c r="B109" s="7"/>
      <c r="AF109" s="16"/>
    </row>
    <row r="110" spans="2:32" s="4" customFormat="1" x14ac:dyDescent="0.2">
      <c r="B110" s="7"/>
      <c r="AF110" s="16"/>
    </row>
    <row r="111" spans="2:32" s="4" customFormat="1" x14ac:dyDescent="0.2">
      <c r="B111" s="7"/>
      <c r="AF111" s="16"/>
    </row>
    <row r="112" spans="2:32" s="4" customFormat="1" x14ac:dyDescent="0.2">
      <c r="B112" s="7"/>
      <c r="AF112" s="16"/>
    </row>
    <row r="113" spans="2:32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F113" s="16"/>
    </row>
    <row r="114" spans="2:32" x14ac:dyDescent="0.2">
      <c r="B114" s="5"/>
    </row>
    <row r="115" spans="2:32" x14ac:dyDescent="0.2">
      <c r="B115" s="5"/>
    </row>
    <row r="116" spans="2:32" x14ac:dyDescent="0.2">
      <c r="B116" s="5"/>
    </row>
    <row r="117" spans="2:32" x14ac:dyDescent="0.2">
      <c r="B117" s="5"/>
    </row>
    <row r="118" spans="2:32" x14ac:dyDescent="0.2">
      <c r="B118" s="5"/>
    </row>
    <row r="119" spans="2:32" x14ac:dyDescent="0.2">
      <c r="B119" s="5"/>
    </row>
    <row r="120" spans="2:32" x14ac:dyDescent="0.2">
      <c r="B120" s="5"/>
    </row>
    <row r="121" spans="2:32" x14ac:dyDescent="0.2">
      <c r="B121" s="5"/>
    </row>
    <row r="122" spans="2:32" x14ac:dyDescent="0.2">
      <c r="B122" s="5"/>
    </row>
    <row r="123" spans="2:32" x14ac:dyDescent="0.2">
      <c r="B123" s="5"/>
    </row>
    <row r="124" spans="2:32" x14ac:dyDescent="0.2">
      <c r="B124" s="5"/>
    </row>
    <row r="125" spans="2:32" x14ac:dyDescent="0.2">
      <c r="B125" s="5"/>
    </row>
    <row r="126" spans="2:32" x14ac:dyDescent="0.2">
      <c r="B126" s="5"/>
    </row>
    <row r="127" spans="2:32" x14ac:dyDescent="0.2">
      <c r="B127" s="5"/>
    </row>
    <row r="128" spans="2:32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3EC167-FFFE-4D72-932A-CB3B923165E3}">
  <dimension ref="A1:AJ19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E26" sqref="AE26"/>
    </sheetView>
  </sheetViews>
  <sheetFormatPr baseColWidth="10" defaultColWidth="10.75" defaultRowHeight="15" x14ac:dyDescent="0.2"/>
  <cols>
    <col min="1" max="1" width="18.625" style="2" bestFit="1" customWidth="1"/>
    <col min="2" max="2" width="7.75" style="6" customWidth="1"/>
    <col min="3" max="10" width="7.75" style="2" customWidth="1"/>
    <col min="11" max="11" width="7.625" style="2" customWidth="1"/>
    <col min="12" max="12" width="7.75" style="2" bestFit="1" customWidth="1"/>
    <col min="13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32" width="7.75" style="2" customWidth="1"/>
    <col min="33" max="33" width="18.625" style="15" bestFit="1" customWidth="1"/>
    <col min="34" max="16384" width="10.75" style="2"/>
  </cols>
  <sheetData>
    <row r="1" spans="1:36" s="15" customFormat="1" ht="15.75" x14ac:dyDescent="0.25">
      <c r="A1" s="28" t="s">
        <v>13</v>
      </c>
      <c r="B1" s="14" t="s">
        <v>144</v>
      </c>
      <c r="C1" s="14" t="s">
        <v>145</v>
      </c>
      <c r="D1" s="14" t="s">
        <v>146</v>
      </c>
      <c r="E1" s="14" t="s">
        <v>147</v>
      </c>
      <c r="F1" s="14" t="s">
        <v>148</v>
      </c>
      <c r="G1" s="14" t="s">
        <v>149</v>
      </c>
      <c r="H1" s="14" t="s">
        <v>143</v>
      </c>
      <c r="I1" s="14" t="s">
        <v>150</v>
      </c>
      <c r="J1" s="14" t="s">
        <v>151</v>
      </c>
      <c r="K1" s="14" t="s">
        <v>152</v>
      </c>
      <c r="L1" s="14" t="s">
        <v>153</v>
      </c>
      <c r="M1" s="14" t="s">
        <v>154</v>
      </c>
      <c r="N1" s="14" t="s">
        <v>155</v>
      </c>
      <c r="O1" s="14" t="s">
        <v>156</v>
      </c>
      <c r="P1" s="14" t="s">
        <v>157</v>
      </c>
      <c r="Q1" s="14" t="s">
        <v>158</v>
      </c>
      <c r="R1" s="14" t="s">
        <v>159</v>
      </c>
      <c r="S1" s="14" t="s">
        <v>160</v>
      </c>
      <c r="T1" s="14" t="s">
        <v>161</v>
      </c>
      <c r="U1" s="14" t="s">
        <v>162</v>
      </c>
      <c r="V1" s="14" t="s">
        <v>163</v>
      </c>
      <c r="W1" s="14" t="s">
        <v>164</v>
      </c>
      <c r="X1" s="14" t="s">
        <v>165</v>
      </c>
      <c r="Y1" s="14" t="s">
        <v>166</v>
      </c>
      <c r="Z1" s="14" t="s">
        <v>168</v>
      </c>
      <c r="AA1" s="14" t="s">
        <v>167</v>
      </c>
      <c r="AB1" s="14" t="s">
        <v>169</v>
      </c>
      <c r="AC1" s="14" t="s">
        <v>170</v>
      </c>
      <c r="AD1" s="14" t="s">
        <v>171</v>
      </c>
      <c r="AE1" s="14" t="s">
        <v>172</v>
      </c>
      <c r="AF1" s="15" t="s">
        <v>173</v>
      </c>
      <c r="AG1" s="13" t="s">
        <v>52</v>
      </c>
      <c r="AH1" s="14"/>
      <c r="AI1" s="14"/>
      <c r="AJ1" s="14"/>
    </row>
    <row r="2" spans="1:36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24" t="s">
        <v>0</v>
      </c>
    </row>
    <row r="3" spans="1:36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5"/>
    </row>
    <row r="4" spans="1:36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</row>
    <row r="5" spans="1:36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5"/>
    </row>
    <row r="6" spans="1:36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>
        <f>SUM(B2:AF6)</f>
        <v>0</v>
      </c>
    </row>
    <row r="7" spans="1:36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24" t="s">
        <v>1</v>
      </c>
    </row>
    <row r="8" spans="1:36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5"/>
    </row>
    <row r="9" spans="1:36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5"/>
    </row>
    <row r="10" spans="1:36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9">
        <f>SUM(B7:AF10)</f>
        <v>0</v>
      </c>
    </row>
    <row r="11" spans="1:36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24" t="s">
        <v>3</v>
      </c>
    </row>
    <row r="12" spans="1:36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6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6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9">
        <f>SUM(B11:AF14)</f>
        <v>0</v>
      </c>
    </row>
    <row r="15" spans="1:36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24" t="s">
        <v>2</v>
      </c>
    </row>
    <row r="16" spans="1:36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3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3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</row>
    <row r="19" spans="1:33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9">
        <f>SUM(B15:AF19)</f>
        <v>0</v>
      </c>
    </row>
    <row r="20" spans="1:33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24" t="s">
        <v>4</v>
      </c>
    </row>
    <row r="21" spans="1:33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1:33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pans="1:33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 spans="1:33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9">
        <f>SUM(B20:AF24)</f>
        <v>0</v>
      </c>
    </row>
    <row r="25" spans="1:33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24" t="s">
        <v>20</v>
      </c>
    </row>
    <row r="26" spans="1:33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</row>
    <row r="27" spans="1:33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pans="1:33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</row>
    <row r="29" spans="1:33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9">
        <f>SUM(B25:AF29)</f>
        <v>0</v>
      </c>
    </row>
    <row r="30" spans="1:33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24" t="s">
        <v>5</v>
      </c>
    </row>
    <row r="31" spans="1:33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pans="1:33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</row>
    <row r="33" spans="1:33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</row>
    <row r="34" spans="1:33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9">
        <f>SUM(B30:AF34)</f>
        <v>0</v>
      </c>
    </row>
    <row r="35" spans="1:33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6" t="s">
        <v>12</v>
      </c>
    </row>
    <row r="36" spans="1:33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20"/>
    </row>
    <row r="37" spans="1:33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9">
        <f>SUM(B35:AF37)</f>
        <v>0</v>
      </c>
    </row>
    <row r="38" spans="1:33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26" t="s">
        <v>12</v>
      </c>
    </row>
    <row r="39" spans="1:33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1:33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9">
        <f>SUM(B38:AF40)</f>
        <v>0</v>
      </c>
    </row>
    <row r="41" spans="1:33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24" t="s">
        <v>388</v>
      </c>
    </row>
    <row r="42" spans="1:33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1:33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</row>
    <row r="44" spans="1:33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9">
        <f>SUM(B41:AF44)</f>
        <v>0</v>
      </c>
    </row>
    <row r="45" spans="1:33" s="15" customFormat="1" ht="15.75" x14ac:dyDescent="0.25">
      <c r="A45" s="24" t="s">
        <v>19</v>
      </c>
      <c r="B45" s="25">
        <f>SUM(B2:B44)</f>
        <v>0</v>
      </c>
      <c r="C45" s="25">
        <f t="shared" ref="C45:AF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 t="shared" si="0"/>
        <v>0</v>
      </c>
      <c r="AC45" s="25">
        <f t="shared" si="0"/>
        <v>0</v>
      </c>
      <c r="AD45" s="25">
        <f t="shared" si="0"/>
        <v>0</v>
      </c>
      <c r="AE45" s="25">
        <f t="shared" si="0"/>
        <v>0</v>
      </c>
      <c r="AF45" s="25">
        <f t="shared" si="0"/>
        <v>0</v>
      </c>
      <c r="AG45" s="27">
        <f>SUM(B45:AF45)</f>
        <v>0</v>
      </c>
    </row>
    <row r="46" spans="1:33" x14ac:dyDescent="0.2">
      <c r="B46" s="5"/>
    </row>
    <row r="47" spans="1:33" s="4" customFormat="1" ht="15.75" x14ac:dyDescent="0.25">
      <c r="B47" s="9"/>
      <c r="AG47" s="16"/>
    </row>
    <row r="48" spans="1:33" s="4" customFormat="1" x14ac:dyDescent="0.2">
      <c r="B48" s="7"/>
      <c r="AG48" s="16"/>
    </row>
    <row r="49" spans="2:33" s="4" customFormat="1" x14ac:dyDescent="0.2">
      <c r="B49" s="7"/>
      <c r="AG49" s="16"/>
    </row>
    <row r="50" spans="2:33" s="4" customFormat="1" x14ac:dyDescent="0.2">
      <c r="B50" s="7"/>
      <c r="C50" s="10"/>
      <c r="AG50" s="16"/>
    </row>
    <row r="51" spans="2:33" s="4" customFormat="1" x14ac:dyDescent="0.2">
      <c r="B51" s="7"/>
      <c r="AG51" s="16"/>
    </row>
    <row r="52" spans="2:33" s="4" customFormat="1" x14ac:dyDescent="0.2">
      <c r="B52" s="7"/>
      <c r="L52" s="10"/>
      <c r="AG52" s="16"/>
    </row>
    <row r="53" spans="2:33" s="4" customFormat="1" x14ac:dyDescent="0.2">
      <c r="B53" s="7"/>
      <c r="AG53" s="16"/>
    </row>
    <row r="54" spans="2:33" s="4" customFormat="1" x14ac:dyDescent="0.2">
      <c r="B54" s="7"/>
      <c r="AG54" s="16"/>
    </row>
    <row r="55" spans="2:33" s="4" customFormat="1" x14ac:dyDescent="0.2">
      <c r="B55" s="7"/>
      <c r="AG55" s="16"/>
    </row>
    <row r="56" spans="2:33" s="4" customFormat="1" x14ac:dyDescent="0.2">
      <c r="B56" s="7"/>
      <c r="C56" s="10"/>
      <c r="AG56" s="16"/>
    </row>
    <row r="57" spans="2:33" s="4" customFormat="1" ht="15.75" x14ac:dyDescent="0.25">
      <c r="B57" s="7"/>
      <c r="C57" s="10"/>
      <c r="P57" s="3"/>
      <c r="AG57" s="16"/>
    </row>
    <row r="58" spans="2:33" s="4" customFormat="1" ht="15.75" x14ac:dyDescent="0.25">
      <c r="B58" s="7"/>
      <c r="H58" s="10"/>
      <c r="P58" s="3"/>
      <c r="AG58" s="16"/>
    </row>
    <row r="59" spans="2:33" s="4" customFormat="1" ht="15.75" x14ac:dyDescent="0.25">
      <c r="B59" s="7"/>
      <c r="P59" s="3"/>
      <c r="AG59" s="16"/>
    </row>
    <row r="60" spans="2:33" s="4" customFormat="1" ht="15.75" x14ac:dyDescent="0.25">
      <c r="B60" s="7"/>
      <c r="P60" s="3"/>
      <c r="AG60" s="16"/>
    </row>
    <row r="61" spans="2:33" s="4" customFormat="1" ht="15.75" x14ac:dyDescent="0.25">
      <c r="B61" s="7"/>
      <c r="P61" s="3"/>
      <c r="AG61" s="16"/>
    </row>
    <row r="62" spans="2:33" s="4" customFormat="1" ht="15.75" x14ac:dyDescent="0.25">
      <c r="B62" s="7"/>
      <c r="P62" s="3"/>
      <c r="AG62" s="16"/>
    </row>
    <row r="63" spans="2:33" s="4" customFormat="1" ht="15.75" x14ac:dyDescent="0.25">
      <c r="B63" s="7"/>
      <c r="C63" s="10"/>
      <c r="L63" s="10"/>
      <c r="P63" s="3"/>
      <c r="AG63" s="16"/>
    </row>
    <row r="64" spans="2:33" s="4" customFormat="1" ht="15.75" x14ac:dyDescent="0.25">
      <c r="B64" s="7"/>
      <c r="P64" s="3"/>
      <c r="AG64" s="16"/>
    </row>
    <row r="65" spans="2:33" s="4" customFormat="1" ht="15.75" x14ac:dyDescent="0.25">
      <c r="B65" s="7"/>
      <c r="P65" s="3"/>
      <c r="AG65" s="16"/>
    </row>
    <row r="66" spans="2:33" s="4" customFormat="1" ht="15.75" x14ac:dyDescent="0.25">
      <c r="B66" s="7"/>
      <c r="P66" s="3"/>
      <c r="AG66" s="16"/>
    </row>
    <row r="67" spans="2:33" s="4" customFormat="1" ht="15.75" x14ac:dyDescent="0.25">
      <c r="B67" s="7"/>
      <c r="P67" s="3"/>
      <c r="AG67" s="16"/>
    </row>
    <row r="68" spans="2:33" s="4" customFormat="1" x14ac:dyDescent="0.2">
      <c r="B68" s="7"/>
      <c r="AG68" s="16"/>
    </row>
    <row r="69" spans="2:33" s="4" customFormat="1" x14ac:dyDescent="0.2">
      <c r="B69" s="7"/>
      <c r="AG69" s="16"/>
    </row>
    <row r="70" spans="2:33" s="4" customFormat="1" x14ac:dyDescent="0.2">
      <c r="B70" s="7"/>
      <c r="AG70" s="16"/>
    </row>
    <row r="71" spans="2:33" s="4" customFormat="1" x14ac:dyDescent="0.2">
      <c r="B71" s="7"/>
      <c r="AG71" s="16"/>
    </row>
    <row r="72" spans="2:33" s="4" customFormat="1" x14ac:dyDescent="0.2">
      <c r="B72" s="7"/>
      <c r="AG72" s="16"/>
    </row>
    <row r="73" spans="2:33" s="4" customFormat="1" x14ac:dyDescent="0.2">
      <c r="B73" s="7"/>
      <c r="AG73" s="16"/>
    </row>
    <row r="74" spans="2:33" s="4" customFormat="1" x14ac:dyDescent="0.2">
      <c r="B74" s="7"/>
      <c r="AG74" s="16"/>
    </row>
    <row r="75" spans="2:33" s="4" customFormat="1" x14ac:dyDescent="0.2">
      <c r="B75" s="7"/>
      <c r="AG75" s="16"/>
    </row>
    <row r="76" spans="2:33" s="4" customFormat="1" x14ac:dyDescent="0.2">
      <c r="B76" s="7"/>
      <c r="AG76" s="16"/>
    </row>
    <row r="77" spans="2:33" s="4" customFormat="1" x14ac:dyDescent="0.2">
      <c r="B77" s="11"/>
      <c r="AG77" s="16"/>
    </row>
    <row r="78" spans="2:33" s="4" customFormat="1" x14ac:dyDescent="0.2">
      <c r="B78" s="11"/>
      <c r="AG78" s="16"/>
    </row>
    <row r="79" spans="2:33" s="3" customFormat="1" ht="15.75" x14ac:dyDescent="0.25">
      <c r="B79" s="12"/>
      <c r="AG79" s="16"/>
    </row>
    <row r="80" spans="2:33" s="4" customFormat="1" x14ac:dyDescent="0.2">
      <c r="B80" s="7"/>
      <c r="AG80" s="16"/>
    </row>
    <row r="81" spans="2:33" s="4" customFormat="1" ht="15.75" x14ac:dyDescent="0.25">
      <c r="B81" s="9"/>
      <c r="AG81" s="16"/>
    </row>
    <row r="82" spans="2:33" s="4" customFormat="1" x14ac:dyDescent="0.2">
      <c r="B82" s="7"/>
      <c r="AG82" s="16"/>
    </row>
    <row r="83" spans="2:33" s="4" customFormat="1" x14ac:dyDescent="0.2">
      <c r="B83" s="7"/>
      <c r="AG83" s="16"/>
    </row>
    <row r="84" spans="2:33" s="4" customFormat="1" x14ac:dyDescent="0.2">
      <c r="B84" s="7"/>
      <c r="AG84" s="16"/>
    </row>
    <row r="85" spans="2:33" s="4" customFormat="1" x14ac:dyDescent="0.2">
      <c r="B85" s="7"/>
      <c r="AG85" s="16"/>
    </row>
    <row r="86" spans="2:33" s="4" customFormat="1" x14ac:dyDescent="0.2">
      <c r="B86" s="7"/>
      <c r="AG86" s="16"/>
    </row>
    <row r="87" spans="2:33" s="4" customFormat="1" x14ac:dyDescent="0.2">
      <c r="B87" s="7"/>
      <c r="AG87" s="16"/>
    </row>
    <row r="88" spans="2:33" s="4" customFormat="1" x14ac:dyDescent="0.2">
      <c r="B88" s="7"/>
      <c r="AG88" s="16"/>
    </row>
    <row r="89" spans="2:33" s="4" customFormat="1" x14ac:dyDescent="0.2">
      <c r="B89" s="7"/>
      <c r="AG89" s="16"/>
    </row>
    <row r="90" spans="2:33" s="4" customFormat="1" x14ac:dyDescent="0.2">
      <c r="B90" s="7"/>
      <c r="AG90" s="16"/>
    </row>
    <row r="91" spans="2:33" s="4" customFormat="1" x14ac:dyDescent="0.2">
      <c r="B91" s="7"/>
      <c r="AG91" s="16"/>
    </row>
    <row r="92" spans="2:33" s="4" customFormat="1" x14ac:dyDescent="0.2">
      <c r="B92" s="7"/>
      <c r="AG92" s="16"/>
    </row>
    <row r="93" spans="2:33" s="4" customFormat="1" x14ac:dyDescent="0.2">
      <c r="B93" s="7"/>
      <c r="AG93" s="16"/>
    </row>
    <row r="94" spans="2:33" s="4" customFormat="1" x14ac:dyDescent="0.2">
      <c r="B94" s="7"/>
      <c r="AG94" s="16"/>
    </row>
    <row r="95" spans="2:33" s="4" customFormat="1" x14ac:dyDescent="0.2">
      <c r="B95" s="7"/>
      <c r="AG95" s="16"/>
    </row>
    <row r="96" spans="2:33" s="4" customFormat="1" x14ac:dyDescent="0.2">
      <c r="B96" s="7"/>
      <c r="AG96" s="16"/>
    </row>
    <row r="97" spans="2:33" s="4" customFormat="1" x14ac:dyDescent="0.2">
      <c r="B97" s="7"/>
      <c r="AG97" s="16"/>
    </row>
    <row r="98" spans="2:33" s="4" customFormat="1" x14ac:dyDescent="0.2">
      <c r="B98" s="7"/>
      <c r="AG98" s="16"/>
    </row>
    <row r="99" spans="2:33" s="4" customFormat="1" x14ac:dyDescent="0.2">
      <c r="B99" s="7"/>
      <c r="AG99" s="16"/>
    </row>
    <row r="100" spans="2:33" s="4" customFormat="1" x14ac:dyDescent="0.2">
      <c r="B100" s="7"/>
      <c r="AG100" s="16"/>
    </row>
    <row r="101" spans="2:33" s="4" customFormat="1" x14ac:dyDescent="0.2">
      <c r="B101" s="7"/>
      <c r="AG101" s="16"/>
    </row>
    <row r="102" spans="2:33" s="4" customFormat="1" x14ac:dyDescent="0.2">
      <c r="B102" s="7"/>
      <c r="AG102" s="16"/>
    </row>
    <row r="103" spans="2:33" s="4" customFormat="1" x14ac:dyDescent="0.2">
      <c r="B103" s="7"/>
      <c r="AG103" s="16"/>
    </row>
    <row r="104" spans="2:33" s="4" customFormat="1" x14ac:dyDescent="0.2">
      <c r="B104" s="7"/>
      <c r="AG104" s="16"/>
    </row>
    <row r="105" spans="2:33" s="4" customFormat="1" x14ac:dyDescent="0.2">
      <c r="B105" s="7"/>
      <c r="AG105" s="16"/>
    </row>
    <row r="106" spans="2:33" s="4" customFormat="1" x14ac:dyDescent="0.2">
      <c r="B106" s="7"/>
      <c r="AG106" s="16"/>
    </row>
    <row r="107" spans="2:33" s="4" customFormat="1" x14ac:dyDescent="0.2">
      <c r="B107" s="7"/>
      <c r="AG107" s="16"/>
    </row>
    <row r="108" spans="2:33" s="4" customFormat="1" x14ac:dyDescent="0.2">
      <c r="B108" s="7"/>
      <c r="AG108" s="16"/>
    </row>
    <row r="109" spans="2:33" s="4" customFormat="1" x14ac:dyDescent="0.2">
      <c r="B109" s="7"/>
      <c r="AG109" s="16"/>
    </row>
    <row r="110" spans="2:33" s="4" customFormat="1" x14ac:dyDescent="0.2">
      <c r="B110" s="7"/>
      <c r="AG110" s="16"/>
    </row>
    <row r="111" spans="2:33" s="4" customFormat="1" x14ac:dyDescent="0.2">
      <c r="B111" s="7"/>
      <c r="AG111" s="16"/>
    </row>
    <row r="112" spans="2:33" s="4" customFormat="1" x14ac:dyDescent="0.2">
      <c r="B112" s="7"/>
      <c r="AG112" s="16"/>
    </row>
    <row r="113" spans="2:33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G113" s="16"/>
    </row>
    <row r="114" spans="2:33" x14ac:dyDescent="0.2">
      <c r="B114" s="5"/>
    </row>
    <row r="115" spans="2:33" x14ac:dyDescent="0.2">
      <c r="B115" s="5"/>
    </row>
    <row r="116" spans="2:33" x14ac:dyDescent="0.2">
      <c r="B116" s="5"/>
    </row>
    <row r="117" spans="2:33" x14ac:dyDescent="0.2">
      <c r="B117" s="5"/>
    </row>
    <row r="118" spans="2:33" x14ac:dyDescent="0.2">
      <c r="B118" s="5"/>
    </row>
    <row r="119" spans="2:33" x14ac:dyDescent="0.2">
      <c r="B119" s="5"/>
    </row>
    <row r="120" spans="2:33" x14ac:dyDescent="0.2">
      <c r="B120" s="5"/>
    </row>
    <row r="121" spans="2:33" x14ac:dyDescent="0.2">
      <c r="B121" s="5"/>
    </row>
    <row r="122" spans="2:33" x14ac:dyDescent="0.2">
      <c r="B122" s="5"/>
    </row>
    <row r="123" spans="2:33" x14ac:dyDescent="0.2">
      <c r="B123" s="5"/>
    </row>
    <row r="124" spans="2:33" x14ac:dyDescent="0.2">
      <c r="B124" s="5"/>
    </row>
    <row r="125" spans="2:33" x14ac:dyDescent="0.2">
      <c r="B125" s="5"/>
    </row>
    <row r="126" spans="2:33" x14ac:dyDescent="0.2">
      <c r="B126" s="5"/>
    </row>
    <row r="127" spans="2:33" x14ac:dyDescent="0.2">
      <c r="B127" s="5"/>
    </row>
    <row r="128" spans="2:33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8E516-0E9E-4231-9C42-6E5BBCF2331D}">
  <dimension ref="A1:AI190"/>
  <sheetViews>
    <sheetView workbookViewId="0">
      <pane xSplit="1" ySplit="1" topLeftCell="V24" activePane="bottomRight" state="frozen"/>
      <selection pane="topRight" activeCell="B1" sqref="B1"/>
      <selection pane="bottomLeft" activeCell="A2" sqref="A2"/>
      <selection pane="bottomRight" activeCell="A41" sqref="A41"/>
    </sheetView>
  </sheetViews>
  <sheetFormatPr baseColWidth="10" defaultColWidth="10.75" defaultRowHeight="15" x14ac:dyDescent="0.2"/>
  <cols>
    <col min="1" max="1" width="18.625" style="2" bestFit="1" customWidth="1"/>
    <col min="2" max="2" width="7.75" style="6" customWidth="1"/>
    <col min="3" max="10" width="7.75" style="2" customWidth="1"/>
    <col min="11" max="11" width="7.625" style="2" customWidth="1"/>
    <col min="12" max="12" width="7.75" style="2" bestFit="1" customWidth="1"/>
    <col min="13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31" width="7.75" style="2" customWidth="1"/>
    <col min="32" max="32" width="18.625" style="15" bestFit="1" customWidth="1"/>
    <col min="33" max="16384" width="10.75" style="2"/>
  </cols>
  <sheetData>
    <row r="1" spans="1:35" s="15" customFormat="1" ht="15.75" x14ac:dyDescent="0.25">
      <c r="A1" s="28" t="s">
        <v>14</v>
      </c>
      <c r="B1" s="14" t="s">
        <v>176</v>
      </c>
      <c r="C1" s="14" t="s">
        <v>177</v>
      </c>
      <c r="D1" s="14" t="s">
        <v>178</v>
      </c>
      <c r="E1" s="14" t="s">
        <v>179</v>
      </c>
      <c r="F1" s="14" t="s">
        <v>180</v>
      </c>
      <c r="G1" s="14" t="s">
        <v>181</v>
      </c>
      <c r="H1" s="14" t="s">
        <v>182</v>
      </c>
      <c r="I1" s="14" t="s">
        <v>183</v>
      </c>
      <c r="J1" s="14" t="s">
        <v>184</v>
      </c>
      <c r="K1" s="14" t="s">
        <v>185</v>
      </c>
      <c r="L1" s="14" t="s">
        <v>186</v>
      </c>
      <c r="M1" s="14" t="s">
        <v>187</v>
      </c>
      <c r="N1" s="14" t="s">
        <v>188</v>
      </c>
      <c r="O1" s="14" t="s">
        <v>189</v>
      </c>
      <c r="P1" s="14" t="s">
        <v>190</v>
      </c>
      <c r="Q1" s="14" t="s">
        <v>193</v>
      </c>
      <c r="R1" s="14" t="s">
        <v>191</v>
      </c>
      <c r="S1" s="14" t="s">
        <v>192</v>
      </c>
      <c r="T1" s="14" t="s">
        <v>194</v>
      </c>
      <c r="U1" s="14" t="s">
        <v>195</v>
      </c>
      <c r="V1" s="14" t="s">
        <v>196</v>
      </c>
      <c r="W1" s="14" t="s">
        <v>197</v>
      </c>
      <c r="X1" s="14" t="s">
        <v>198</v>
      </c>
      <c r="Y1" s="14" t="s">
        <v>199</v>
      </c>
      <c r="Z1" s="14" t="s">
        <v>200</v>
      </c>
      <c r="AA1" s="14" t="s">
        <v>201</v>
      </c>
      <c r="AB1" s="14" t="s">
        <v>202</v>
      </c>
      <c r="AC1" s="14" t="s">
        <v>203</v>
      </c>
      <c r="AD1" s="14" t="s">
        <v>174</v>
      </c>
      <c r="AE1" s="15" t="s">
        <v>175</v>
      </c>
      <c r="AF1" s="13" t="s">
        <v>52</v>
      </c>
      <c r="AG1" s="14"/>
      <c r="AH1" s="14"/>
      <c r="AI1" s="14"/>
    </row>
    <row r="2" spans="1:35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24" t="s">
        <v>0</v>
      </c>
    </row>
    <row r="3" spans="1:35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5"/>
    </row>
    <row r="4" spans="1:35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5"/>
    </row>
    <row r="5" spans="1:35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5"/>
    </row>
    <row r="6" spans="1:35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9">
        <f>SUM(B2:AE6)</f>
        <v>0</v>
      </c>
    </row>
    <row r="7" spans="1:35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24" t="s">
        <v>1</v>
      </c>
    </row>
    <row r="8" spans="1:35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5"/>
    </row>
    <row r="9" spans="1:35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5"/>
    </row>
    <row r="10" spans="1:35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9">
        <f>SUM(B7:AE10)</f>
        <v>0</v>
      </c>
    </row>
    <row r="11" spans="1:35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24" t="s">
        <v>3</v>
      </c>
    </row>
    <row r="12" spans="1:35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5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5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9">
        <f>SUM(B11:AE14)</f>
        <v>0</v>
      </c>
    </row>
    <row r="15" spans="1:35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24" t="s">
        <v>2</v>
      </c>
    </row>
    <row r="16" spans="1:35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2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2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2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9">
        <f>SUM(B15:AE19)</f>
        <v>0</v>
      </c>
    </row>
    <row r="20" spans="1:32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24" t="s">
        <v>4</v>
      </c>
    </row>
    <row r="21" spans="1:32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2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2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2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9">
        <f>SUM(B20:AE24)</f>
        <v>0</v>
      </c>
    </row>
    <row r="25" spans="1:32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24" t="s">
        <v>20</v>
      </c>
    </row>
    <row r="26" spans="1:32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2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2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2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9">
        <f>SUM(B25:AE29)</f>
        <v>0</v>
      </c>
    </row>
    <row r="30" spans="1:32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24" t="s">
        <v>5</v>
      </c>
    </row>
    <row r="31" spans="1:32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2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2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2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9">
        <f>SUM(B30:AE34)</f>
        <v>0</v>
      </c>
    </row>
    <row r="35" spans="1:32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26" t="s">
        <v>12</v>
      </c>
    </row>
    <row r="36" spans="1:32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0"/>
    </row>
    <row r="37" spans="1:32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9">
        <f>SUM(B35:AE37)</f>
        <v>0</v>
      </c>
    </row>
    <row r="38" spans="1:32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6" t="s">
        <v>12</v>
      </c>
    </row>
    <row r="39" spans="1:32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2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9">
        <f>SUM(B38:AE40)</f>
        <v>0</v>
      </c>
    </row>
    <row r="41" spans="1:32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24" t="s">
        <v>388</v>
      </c>
    </row>
    <row r="42" spans="1:32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1:32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1:32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9">
        <f>SUM(B41:AE44)</f>
        <v>0</v>
      </c>
    </row>
    <row r="45" spans="1:32" s="15" customFormat="1" ht="15.75" x14ac:dyDescent="0.25">
      <c r="A45" s="24" t="s">
        <v>19</v>
      </c>
      <c r="B45" s="25">
        <f>SUM(B2:B44)</f>
        <v>0</v>
      </c>
      <c r="C45" s="25">
        <f t="shared" ref="C45:AE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 t="shared" si="0"/>
        <v>0</v>
      </c>
      <c r="AC45" s="25">
        <f t="shared" si="0"/>
        <v>0</v>
      </c>
      <c r="AD45" s="25">
        <f t="shared" si="0"/>
        <v>0</v>
      </c>
      <c r="AE45" s="25">
        <f t="shared" si="0"/>
        <v>0</v>
      </c>
      <c r="AF45" s="27">
        <f>SUM(B45:AE45)</f>
        <v>0</v>
      </c>
    </row>
    <row r="46" spans="1:32" x14ac:dyDescent="0.2">
      <c r="B46" s="5"/>
    </row>
    <row r="47" spans="1:32" s="4" customFormat="1" ht="15.75" x14ac:dyDescent="0.25">
      <c r="B47" s="9"/>
      <c r="AF47" s="16"/>
    </row>
    <row r="48" spans="1:32" s="4" customFormat="1" x14ac:dyDescent="0.2">
      <c r="B48" s="7"/>
      <c r="AF48" s="16"/>
    </row>
    <row r="49" spans="2:32" s="4" customFormat="1" x14ac:dyDescent="0.2">
      <c r="B49" s="7"/>
      <c r="AF49" s="16"/>
    </row>
    <row r="50" spans="2:32" s="4" customFormat="1" x14ac:dyDescent="0.2">
      <c r="B50" s="7"/>
      <c r="C50" s="10"/>
      <c r="AF50" s="16"/>
    </row>
    <row r="51" spans="2:32" s="4" customFormat="1" x14ac:dyDescent="0.2">
      <c r="B51" s="7"/>
      <c r="AF51" s="16"/>
    </row>
    <row r="52" spans="2:32" s="4" customFormat="1" x14ac:dyDescent="0.2">
      <c r="B52" s="7"/>
      <c r="L52" s="10"/>
      <c r="AF52" s="16"/>
    </row>
    <row r="53" spans="2:32" s="4" customFormat="1" x14ac:dyDescent="0.2">
      <c r="B53" s="7"/>
      <c r="AF53" s="16"/>
    </row>
    <row r="54" spans="2:32" s="4" customFormat="1" x14ac:dyDescent="0.2">
      <c r="B54" s="7"/>
      <c r="AF54" s="16"/>
    </row>
    <row r="55" spans="2:32" s="4" customFormat="1" x14ac:dyDescent="0.2">
      <c r="B55" s="7"/>
      <c r="AF55" s="16"/>
    </row>
    <row r="56" spans="2:32" s="4" customFormat="1" x14ac:dyDescent="0.2">
      <c r="B56" s="7"/>
      <c r="C56" s="10"/>
      <c r="AF56" s="16"/>
    </row>
    <row r="57" spans="2:32" s="4" customFormat="1" ht="15.75" x14ac:dyDescent="0.25">
      <c r="B57" s="7"/>
      <c r="C57" s="10"/>
      <c r="P57" s="3"/>
      <c r="AF57" s="16"/>
    </row>
    <row r="58" spans="2:32" s="4" customFormat="1" ht="15.75" x14ac:dyDescent="0.25">
      <c r="B58" s="7"/>
      <c r="H58" s="10"/>
      <c r="P58" s="3"/>
      <c r="AF58" s="16"/>
    </row>
    <row r="59" spans="2:32" s="4" customFormat="1" ht="15.75" x14ac:dyDescent="0.25">
      <c r="B59" s="7"/>
      <c r="P59" s="3"/>
      <c r="AF59" s="16"/>
    </row>
    <row r="60" spans="2:32" s="4" customFormat="1" ht="15.75" x14ac:dyDescent="0.25">
      <c r="B60" s="7"/>
      <c r="P60" s="3"/>
      <c r="AF60" s="16"/>
    </row>
    <row r="61" spans="2:32" s="4" customFormat="1" ht="15.75" x14ac:dyDescent="0.25">
      <c r="B61" s="7"/>
      <c r="P61" s="3"/>
      <c r="AF61" s="16"/>
    </row>
    <row r="62" spans="2:32" s="4" customFormat="1" ht="15.75" x14ac:dyDescent="0.25">
      <c r="B62" s="7"/>
      <c r="P62" s="3"/>
      <c r="AF62" s="16"/>
    </row>
    <row r="63" spans="2:32" s="4" customFormat="1" ht="15.75" x14ac:dyDescent="0.25">
      <c r="B63" s="7"/>
      <c r="C63" s="10"/>
      <c r="L63" s="10"/>
      <c r="P63" s="3"/>
      <c r="AF63" s="16"/>
    </row>
    <row r="64" spans="2:32" s="4" customFormat="1" ht="15.75" x14ac:dyDescent="0.25">
      <c r="B64" s="7"/>
      <c r="P64" s="3"/>
      <c r="AF64" s="16"/>
    </row>
    <row r="65" spans="2:32" s="4" customFormat="1" ht="15.75" x14ac:dyDescent="0.25">
      <c r="B65" s="7"/>
      <c r="P65" s="3"/>
      <c r="AF65" s="16"/>
    </row>
    <row r="66" spans="2:32" s="4" customFormat="1" ht="15.75" x14ac:dyDescent="0.25">
      <c r="B66" s="7"/>
      <c r="P66" s="3"/>
      <c r="AF66" s="16"/>
    </row>
    <row r="67" spans="2:32" s="4" customFormat="1" ht="15.75" x14ac:dyDescent="0.25">
      <c r="B67" s="7"/>
      <c r="P67" s="3"/>
      <c r="AF67" s="16"/>
    </row>
    <row r="68" spans="2:32" s="4" customFormat="1" x14ac:dyDescent="0.2">
      <c r="B68" s="7"/>
      <c r="AF68" s="16"/>
    </row>
    <row r="69" spans="2:32" s="4" customFormat="1" x14ac:dyDescent="0.2">
      <c r="B69" s="7"/>
      <c r="AF69" s="16"/>
    </row>
    <row r="70" spans="2:32" s="4" customFormat="1" x14ac:dyDescent="0.2">
      <c r="B70" s="7"/>
      <c r="AF70" s="16"/>
    </row>
    <row r="71" spans="2:32" s="4" customFormat="1" x14ac:dyDescent="0.2">
      <c r="B71" s="7"/>
      <c r="AF71" s="16"/>
    </row>
    <row r="72" spans="2:32" s="4" customFormat="1" x14ac:dyDescent="0.2">
      <c r="B72" s="7"/>
      <c r="AF72" s="16"/>
    </row>
    <row r="73" spans="2:32" s="4" customFormat="1" x14ac:dyDescent="0.2">
      <c r="B73" s="7"/>
      <c r="AF73" s="16"/>
    </row>
    <row r="74" spans="2:32" s="4" customFormat="1" x14ac:dyDescent="0.2">
      <c r="B74" s="7"/>
      <c r="AF74" s="16"/>
    </row>
    <row r="75" spans="2:32" s="4" customFormat="1" x14ac:dyDescent="0.2">
      <c r="B75" s="7"/>
      <c r="AF75" s="16"/>
    </row>
    <row r="76" spans="2:32" s="4" customFormat="1" x14ac:dyDescent="0.2">
      <c r="B76" s="7"/>
      <c r="AF76" s="16"/>
    </row>
    <row r="77" spans="2:32" s="4" customFormat="1" x14ac:dyDescent="0.2">
      <c r="B77" s="11"/>
      <c r="AF77" s="16"/>
    </row>
    <row r="78" spans="2:32" s="4" customFormat="1" x14ac:dyDescent="0.2">
      <c r="B78" s="11"/>
      <c r="AF78" s="16"/>
    </row>
    <row r="79" spans="2:32" s="3" customFormat="1" ht="15.75" x14ac:dyDescent="0.25">
      <c r="B79" s="12"/>
      <c r="AF79" s="16"/>
    </row>
    <row r="80" spans="2:32" s="4" customFormat="1" x14ac:dyDescent="0.2">
      <c r="B80" s="7"/>
      <c r="AF80" s="16"/>
    </row>
    <row r="81" spans="2:32" s="4" customFormat="1" ht="15.75" x14ac:dyDescent="0.25">
      <c r="B81" s="9"/>
      <c r="AF81" s="16"/>
    </row>
    <row r="82" spans="2:32" s="4" customFormat="1" x14ac:dyDescent="0.2">
      <c r="B82" s="7"/>
      <c r="AF82" s="16"/>
    </row>
    <row r="83" spans="2:32" s="4" customFormat="1" x14ac:dyDescent="0.2">
      <c r="B83" s="7"/>
      <c r="AF83" s="16"/>
    </row>
    <row r="84" spans="2:32" s="4" customFormat="1" x14ac:dyDescent="0.2">
      <c r="B84" s="7"/>
      <c r="AF84" s="16"/>
    </row>
    <row r="85" spans="2:32" s="4" customFormat="1" x14ac:dyDescent="0.2">
      <c r="B85" s="7"/>
      <c r="AF85" s="16"/>
    </row>
    <row r="86" spans="2:32" s="4" customFormat="1" x14ac:dyDescent="0.2">
      <c r="B86" s="7"/>
      <c r="AF86" s="16"/>
    </row>
    <row r="87" spans="2:32" s="4" customFormat="1" x14ac:dyDescent="0.2">
      <c r="B87" s="7"/>
      <c r="AF87" s="16"/>
    </row>
    <row r="88" spans="2:32" s="4" customFormat="1" x14ac:dyDescent="0.2">
      <c r="B88" s="7"/>
      <c r="AF88" s="16"/>
    </row>
    <row r="89" spans="2:32" s="4" customFormat="1" x14ac:dyDescent="0.2">
      <c r="B89" s="7"/>
      <c r="AF89" s="16"/>
    </row>
    <row r="90" spans="2:32" s="4" customFormat="1" x14ac:dyDescent="0.2">
      <c r="B90" s="7"/>
      <c r="AF90" s="16"/>
    </row>
    <row r="91" spans="2:32" s="4" customFormat="1" x14ac:dyDescent="0.2">
      <c r="B91" s="7"/>
      <c r="AF91" s="16"/>
    </row>
    <row r="92" spans="2:32" s="4" customFormat="1" x14ac:dyDescent="0.2">
      <c r="B92" s="7"/>
      <c r="AF92" s="16"/>
    </row>
    <row r="93" spans="2:32" s="4" customFormat="1" x14ac:dyDescent="0.2">
      <c r="B93" s="7"/>
      <c r="AF93" s="16"/>
    </row>
    <row r="94" spans="2:32" s="4" customFormat="1" x14ac:dyDescent="0.2">
      <c r="B94" s="7"/>
      <c r="AF94" s="16"/>
    </row>
    <row r="95" spans="2:32" s="4" customFormat="1" x14ac:dyDescent="0.2">
      <c r="B95" s="7"/>
      <c r="AF95" s="16"/>
    </row>
    <row r="96" spans="2:32" s="4" customFormat="1" x14ac:dyDescent="0.2">
      <c r="B96" s="7"/>
      <c r="AF96" s="16"/>
    </row>
    <row r="97" spans="2:32" s="4" customFormat="1" x14ac:dyDescent="0.2">
      <c r="B97" s="7"/>
      <c r="AF97" s="16"/>
    </row>
    <row r="98" spans="2:32" s="4" customFormat="1" x14ac:dyDescent="0.2">
      <c r="B98" s="7"/>
      <c r="AF98" s="16"/>
    </row>
    <row r="99" spans="2:32" s="4" customFormat="1" x14ac:dyDescent="0.2">
      <c r="B99" s="7"/>
      <c r="AF99" s="16"/>
    </row>
    <row r="100" spans="2:32" s="4" customFormat="1" x14ac:dyDescent="0.2">
      <c r="B100" s="7"/>
      <c r="AF100" s="16"/>
    </row>
    <row r="101" spans="2:32" s="4" customFormat="1" x14ac:dyDescent="0.2">
      <c r="B101" s="7"/>
      <c r="AF101" s="16"/>
    </row>
    <row r="102" spans="2:32" s="4" customFormat="1" x14ac:dyDescent="0.2">
      <c r="B102" s="7"/>
      <c r="AF102" s="16"/>
    </row>
    <row r="103" spans="2:32" s="4" customFormat="1" x14ac:dyDescent="0.2">
      <c r="B103" s="7"/>
      <c r="AF103" s="16"/>
    </row>
    <row r="104" spans="2:32" s="4" customFormat="1" x14ac:dyDescent="0.2">
      <c r="B104" s="7"/>
      <c r="AF104" s="16"/>
    </row>
    <row r="105" spans="2:32" s="4" customFormat="1" x14ac:dyDescent="0.2">
      <c r="B105" s="7"/>
      <c r="AF105" s="16"/>
    </row>
    <row r="106" spans="2:32" s="4" customFormat="1" x14ac:dyDescent="0.2">
      <c r="B106" s="7"/>
      <c r="AF106" s="16"/>
    </row>
    <row r="107" spans="2:32" s="4" customFormat="1" x14ac:dyDescent="0.2">
      <c r="B107" s="7"/>
      <c r="AF107" s="16"/>
    </row>
    <row r="108" spans="2:32" s="4" customFormat="1" x14ac:dyDescent="0.2">
      <c r="B108" s="7"/>
      <c r="AF108" s="16"/>
    </row>
    <row r="109" spans="2:32" s="4" customFormat="1" x14ac:dyDescent="0.2">
      <c r="B109" s="7"/>
      <c r="AF109" s="16"/>
    </row>
    <row r="110" spans="2:32" s="4" customFormat="1" x14ac:dyDescent="0.2">
      <c r="B110" s="7"/>
      <c r="AF110" s="16"/>
    </row>
    <row r="111" spans="2:32" s="4" customFormat="1" x14ac:dyDescent="0.2">
      <c r="B111" s="7"/>
      <c r="AF111" s="16"/>
    </row>
    <row r="112" spans="2:32" s="4" customFormat="1" x14ac:dyDescent="0.2">
      <c r="B112" s="7"/>
      <c r="AF112" s="16"/>
    </row>
    <row r="113" spans="2:32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F113" s="16"/>
    </row>
    <row r="114" spans="2:32" x14ac:dyDescent="0.2">
      <c r="B114" s="5"/>
    </row>
    <row r="115" spans="2:32" x14ac:dyDescent="0.2">
      <c r="B115" s="5"/>
    </row>
    <row r="116" spans="2:32" x14ac:dyDescent="0.2">
      <c r="B116" s="5"/>
    </row>
    <row r="117" spans="2:32" x14ac:dyDescent="0.2">
      <c r="B117" s="5"/>
    </row>
    <row r="118" spans="2:32" x14ac:dyDescent="0.2">
      <c r="B118" s="5"/>
    </row>
    <row r="119" spans="2:32" x14ac:dyDescent="0.2">
      <c r="B119" s="5"/>
    </row>
    <row r="120" spans="2:32" x14ac:dyDescent="0.2">
      <c r="B120" s="5"/>
    </row>
    <row r="121" spans="2:32" x14ac:dyDescent="0.2">
      <c r="B121" s="5"/>
    </row>
    <row r="122" spans="2:32" x14ac:dyDescent="0.2">
      <c r="B122" s="5"/>
    </row>
    <row r="123" spans="2:32" x14ac:dyDescent="0.2">
      <c r="B123" s="5"/>
    </row>
    <row r="124" spans="2:32" x14ac:dyDescent="0.2">
      <c r="B124" s="5"/>
    </row>
    <row r="125" spans="2:32" x14ac:dyDescent="0.2">
      <c r="B125" s="5"/>
    </row>
    <row r="126" spans="2:32" x14ac:dyDescent="0.2">
      <c r="B126" s="5"/>
    </row>
    <row r="127" spans="2:32" x14ac:dyDescent="0.2">
      <c r="B127" s="5"/>
    </row>
    <row r="128" spans="2:32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C575B-4E53-438F-B317-B4BBCC036E80}">
  <dimension ref="A1:AJ190"/>
  <sheetViews>
    <sheetView workbookViewId="0">
      <pane xSplit="1" ySplit="1" topLeftCell="U24" activePane="bottomRight" state="frozen"/>
      <selection pane="topRight" activeCell="B1" sqref="B1"/>
      <selection pane="bottomLeft" activeCell="A2" sqref="A2"/>
      <selection pane="bottomRight" activeCell="AG41" sqref="AG41"/>
    </sheetView>
  </sheetViews>
  <sheetFormatPr baseColWidth="10" defaultColWidth="10.75" defaultRowHeight="15" x14ac:dyDescent="0.2"/>
  <cols>
    <col min="1" max="1" width="18.625" style="2" bestFit="1" customWidth="1"/>
    <col min="2" max="2" width="7.75" style="6" customWidth="1"/>
    <col min="3" max="10" width="7.75" style="2" customWidth="1"/>
    <col min="11" max="11" width="7.625" style="2" customWidth="1"/>
    <col min="12" max="12" width="7.75" style="2" bestFit="1" customWidth="1"/>
    <col min="13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32" width="7.75" style="2" customWidth="1"/>
    <col min="33" max="33" width="18.625" style="15" bestFit="1" customWidth="1"/>
    <col min="34" max="16384" width="10.75" style="2"/>
  </cols>
  <sheetData>
    <row r="1" spans="1:36" s="15" customFormat="1" ht="15.75" x14ac:dyDescent="0.25">
      <c r="A1" s="28" t="s">
        <v>15</v>
      </c>
      <c r="B1" s="14" t="s">
        <v>222</v>
      </c>
      <c r="C1" s="14" t="s">
        <v>223</v>
      </c>
      <c r="D1" s="14" t="s">
        <v>224</v>
      </c>
      <c r="E1" s="14" t="s">
        <v>225</v>
      </c>
      <c r="F1" s="14" t="s">
        <v>226</v>
      </c>
      <c r="G1" s="14" t="s">
        <v>227</v>
      </c>
      <c r="H1" s="14" t="s">
        <v>228</v>
      </c>
      <c r="I1" s="14" t="s">
        <v>229</v>
      </c>
      <c r="J1" s="14" t="s">
        <v>230</v>
      </c>
      <c r="K1" s="14" t="s">
        <v>231</v>
      </c>
      <c r="L1" s="14" t="s">
        <v>204</v>
      </c>
      <c r="M1" s="14" t="s">
        <v>205</v>
      </c>
      <c r="N1" s="14" t="s">
        <v>206</v>
      </c>
      <c r="O1" s="14" t="s">
        <v>207</v>
      </c>
      <c r="P1" s="14" t="s">
        <v>208</v>
      </c>
      <c r="Q1" s="14" t="s">
        <v>209</v>
      </c>
      <c r="R1" s="14" t="s">
        <v>210</v>
      </c>
      <c r="S1" s="14" t="s">
        <v>211</v>
      </c>
      <c r="T1" s="14" t="s">
        <v>212</v>
      </c>
      <c r="U1" s="14" t="s">
        <v>213</v>
      </c>
      <c r="V1" s="14" t="s">
        <v>214</v>
      </c>
      <c r="W1" s="14" t="s">
        <v>215</v>
      </c>
      <c r="X1" s="14" t="s">
        <v>216</v>
      </c>
      <c r="Y1" s="14" t="s">
        <v>217</v>
      </c>
      <c r="Z1" s="14" t="s">
        <v>218</v>
      </c>
      <c r="AA1" s="14" t="s">
        <v>219</v>
      </c>
      <c r="AB1" s="14" t="s">
        <v>220</v>
      </c>
      <c r="AC1" s="14" t="s">
        <v>221</v>
      </c>
      <c r="AD1" s="14" t="s">
        <v>232</v>
      </c>
      <c r="AE1" s="14" t="s">
        <v>233</v>
      </c>
      <c r="AF1" s="21" t="s">
        <v>234</v>
      </c>
      <c r="AG1" s="13" t="s">
        <v>52</v>
      </c>
      <c r="AH1" s="14"/>
      <c r="AI1" s="14"/>
      <c r="AJ1" s="14"/>
    </row>
    <row r="2" spans="1:36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24" t="s">
        <v>0</v>
      </c>
    </row>
    <row r="3" spans="1:36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5"/>
    </row>
    <row r="4" spans="1:36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</row>
    <row r="5" spans="1:36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5"/>
    </row>
    <row r="6" spans="1:36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>
        <f>SUM(B2:AF6)</f>
        <v>0</v>
      </c>
    </row>
    <row r="7" spans="1:36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24" t="s">
        <v>1</v>
      </c>
    </row>
    <row r="8" spans="1:36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5"/>
    </row>
    <row r="9" spans="1:36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5"/>
    </row>
    <row r="10" spans="1:36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9">
        <f>SUM(B7:AF10)</f>
        <v>0</v>
      </c>
    </row>
    <row r="11" spans="1:36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24" t="s">
        <v>3</v>
      </c>
    </row>
    <row r="12" spans="1:36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6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6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9">
        <f>SUM(B11:AF14)</f>
        <v>0</v>
      </c>
    </row>
    <row r="15" spans="1:36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24" t="s">
        <v>2</v>
      </c>
    </row>
    <row r="16" spans="1:36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3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3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</row>
    <row r="19" spans="1:33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9">
        <f>SUM(B15:AF19)</f>
        <v>0</v>
      </c>
    </row>
    <row r="20" spans="1:33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24" t="s">
        <v>4</v>
      </c>
    </row>
    <row r="21" spans="1:33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1:33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pans="1:33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 spans="1:33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9">
        <f>SUM(B20:AF24)</f>
        <v>0</v>
      </c>
    </row>
    <row r="25" spans="1:33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24" t="s">
        <v>20</v>
      </c>
    </row>
    <row r="26" spans="1:33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</row>
    <row r="27" spans="1:33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pans="1:33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</row>
    <row r="29" spans="1:33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9">
        <f>SUM(B25:AF29)</f>
        <v>0</v>
      </c>
    </row>
    <row r="30" spans="1:33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24" t="s">
        <v>5</v>
      </c>
    </row>
    <row r="31" spans="1:33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pans="1:33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</row>
    <row r="33" spans="1:33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</row>
    <row r="34" spans="1:33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9">
        <f>SUM(B30:AF34)</f>
        <v>0</v>
      </c>
    </row>
    <row r="35" spans="1:33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6" t="s">
        <v>12</v>
      </c>
    </row>
    <row r="36" spans="1:33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20"/>
    </row>
    <row r="37" spans="1:33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9">
        <f>SUM(B35:AF37)</f>
        <v>0</v>
      </c>
    </row>
    <row r="38" spans="1:33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26" t="s">
        <v>12</v>
      </c>
    </row>
    <row r="39" spans="1:33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1:33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9">
        <f>SUM(B38:AF40)</f>
        <v>0</v>
      </c>
    </row>
    <row r="41" spans="1:33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24" t="s">
        <v>388</v>
      </c>
    </row>
    <row r="42" spans="1:33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1:33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</row>
    <row r="44" spans="1:33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9">
        <f>SUM(B41:AF44)</f>
        <v>0</v>
      </c>
    </row>
    <row r="45" spans="1:33" s="15" customFormat="1" ht="15.75" x14ac:dyDescent="0.25">
      <c r="A45" s="24" t="s">
        <v>19</v>
      </c>
      <c r="B45" s="25">
        <f>SUM(B2:B44)</f>
        <v>0</v>
      </c>
      <c r="C45" s="25">
        <f t="shared" ref="C45:AF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 t="shared" si="0"/>
        <v>0</v>
      </c>
      <c r="AC45" s="25">
        <f t="shared" si="0"/>
        <v>0</v>
      </c>
      <c r="AD45" s="25">
        <f t="shared" si="0"/>
        <v>0</v>
      </c>
      <c r="AE45" s="25">
        <f t="shared" si="0"/>
        <v>0</v>
      </c>
      <c r="AF45" s="25">
        <f t="shared" si="0"/>
        <v>0</v>
      </c>
      <c r="AG45" s="27">
        <f>SUM(B45:AF45)</f>
        <v>0</v>
      </c>
    </row>
    <row r="46" spans="1:33" x14ac:dyDescent="0.2">
      <c r="B46" s="5"/>
    </row>
    <row r="47" spans="1:33" s="4" customFormat="1" ht="15.75" x14ac:dyDescent="0.25">
      <c r="B47" s="9"/>
      <c r="AG47" s="16"/>
    </row>
    <row r="48" spans="1:33" s="4" customFormat="1" x14ac:dyDescent="0.2">
      <c r="B48" s="7"/>
      <c r="AG48" s="16"/>
    </row>
    <row r="49" spans="2:33" s="4" customFormat="1" x14ac:dyDescent="0.2">
      <c r="B49" s="7"/>
      <c r="AG49" s="16"/>
    </row>
    <row r="50" spans="2:33" s="4" customFormat="1" x14ac:dyDescent="0.2">
      <c r="B50" s="7"/>
      <c r="C50" s="10"/>
      <c r="AG50" s="16"/>
    </row>
    <row r="51" spans="2:33" s="4" customFormat="1" x14ac:dyDescent="0.2">
      <c r="B51" s="7"/>
      <c r="AG51" s="16"/>
    </row>
    <row r="52" spans="2:33" s="4" customFormat="1" x14ac:dyDescent="0.2">
      <c r="B52" s="7"/>
      <c r="L52" s="10"/>
      <c r="AG52" s="16"/>
    </row>
    <row r="53" spans="2:33" s="4" customFormat="1" x14ac:dyDescent="0.2">
      <c r="B53" s="7"/>
      <c r="AG53" s="16"/>
    </row>
    <row r="54" spans="2:33" s="4" customFormat="1" x14ac:dyDescent="0.2">
      <c r="B54" s="7"/>
      <c r="AG54" s="16"/>
    </row>
    <row r="55" spans="2:33" s="4" customFormat="1" x14ac:dyDescent="0.2">
      <c r="B55" s="7"/>
      <c r="AG55" s="16"/>
    </row>
    <row r="56" spans="2:33" s="4" customFormat="1" x14ac:dyDescent="0.2">
      <c r="B56" s="7"/>
      <c r="C56" s="10"/>
      <c r="AG56" s="16"/>
    </row>
    <row r="57" spans="2:33" s="4" customFormat="1" ht="15.75" x14ac:dyDescent="0.25">
      <c r="B57" s="7"/>
      <c r="C57" s="10"/>
      <c r="P57" s="3"/>
      <c r="AG57" s="16"/>
    </row>
    <row r="58" spans="2:33" s="4" customFormat="1" ht="15.75" x14ac:dyDescent="0.25">
      <c r="B58" s="7"/>
      <c r="H58" s="10"/>
      <c r="P58" s="3"/>
      <c r="AG58" s="16"/>
    </row>
    <row r="59" spans="2:33" s="4" customFormat="1" ht="15.75" x14ac:dyDescent="0.25">
      <c r="B59" s="7"/>
      <c r="P59" s="3"/>
      <c r="AG59" s="16"/>
    </row>
    <row r="60" spans="2:33" s="4" customFormat="1" ht="15.75" x14ac:dyDescent="0.25">
      <c r="B60" s="7"/>
      <c r="P60" s="3"/>
      <c r="AG60" s="16"/>
    </row>
    <row r="61" spans="2:33" s="4" customFormat="1" ht="15.75" x14ac:dyDescent="0.25">
      <c r="B61" s="7"/>
      <c r="P61" s="3"/>
      <c r="AG61" s="16"/>
    </row>
    <row r="62" spans="2:33" s="4" customFormat="1" ht="15.75" x14ac:dyDescent="0.25">
      <c r="B62" s="7"/>
      <c r="P62" s="3"/>
      <c r="AG62" s="16"/>
    </row>
    <row r="63" spans="2:33" s="4" customFormat="1" ht="15.75" x14ac:dyDescent="0.25">
      <c r="B63" s="7"/>
      <c r="C63" s="10"/>
      <c r="L63" s="10"/>
      <c r="P63" s="3"/>
      <c r="AG63" s="16"/>
    </row>
    <row r="64" spans="2:33" s="4" customFormat="1" ht="15.75" x14ac:dyDescent="0.25">
      <c r="B64" s="7"/>
      <c r="P64" s="3"/>
      <c r="AG64" s="16"/>
    </row>
    <row r="65" spans="2:33" s="4" customFormat="1" ht="15.75" x14ac:dyDescent="0.25">
      <c r="B65" s="7"/>
      <c r="P65" s="3"/>
      <c r="AG65" s="16"/>
    </row>
    <row r="66" spans="2:33" s="4" customFormat="1" ht="15.75" x14ac:dyDescent="0.25">
      <c r="B66" s="7"/>
      <c r="P66" s="3"/>
      <c r="AG66" s="16"/>
    </row>
    <row r="67" spans="2:33" s="4" customFormat="1" ht="15.75" x14ac:dyDescent="0.25">
      <c r="B67" s="7"/>
      <c r="P67" s="3"/>
      <c r="AG67" s="16"/>
    </row>
    <row r="68" spans="2:33" s="4" customFormat="1" x14ac:dyDescent="0.2">
      <c r="B68" s="7"/>
      <c r="AG68" s="16"/>
    </row>
    <row r="69" spans="2:33" s="4" customFormat="1" x14ac:dyDescent="0.2">
      <c r="B69" s="7"/>
      <c r="AG69" s="16"/>
    </row>
    <row r="70" spans="2:33" s="4" customFormat="1" x14ac:dyDescent="0.2">
      <c r="B70" s="7"/>
      <c r="AG70" s="16"/>
    </row>
    <row r="71" spans="2:33" s="4" customFormat="1" x14ac:dyDescent="0.2">
      <c r="B71" s="7"/>
      <c r="AG71" s="16"/>
    </row>
    <row r="72" spans="2:33" s="4" customFormat="1" x14ac:dyDescent="0.2">
      <c r="B72" s="7"/>
      <c r="AG72" s="16"/>
    </row>
    <row r="73" spans="2:33" s="4" customFormat="1" x14ac:dyDescent="0.2">
      <c r="B73" s="7"/>
      <c r="AG73" s="16"/>
    </row>
    <row r="74" spans="2:33" s="4" customFormat="1" x14ac:dyDescent="0.2">
      <c r="B74" s="7"/>
      <c r="AG74" s="16"/>
    </row>
    <row r="75" spans="2:33" s="4" customFormat="1" x14ac:dyDescent="0.2">
      <c r="B75" s="7"/>
      <c r="AG75" s="16"/>
    </row>
    <row r="76" spans="2:33" s="4" customFormat="1" x14ac:dyDescent="0.2">
      <c r="B76" s="7"/>
      <c r="AG76" s="16"/>
    </row>
    <row r="77" spans="2:33" s="4" customFormat="1" x14ac:dyDescent="0.2">
      <c r="B77" s="11"/>
      <c r="AG77" s="16"/>
    </row>
    <row r="78" spans="2:33" s="4" customFormat="1" x14ac:dyDescent="0.2">
      <c r="B78" s="11"/>
      <c r="AG78" s="16"/>
    </row>
    <row r="79" spans="2:33" s="3" customFormat="1" ht="15.75" x14ac:dyDescent="0.25">
      <c r="B79" s="12"/>
      <c r="AG79" s="16"/>
    </row>
    <row r="80" spans="2:33" s="4" customFormat="1" x14ac:dyDescent="0.2">
      <c r="B80" s="7"/>
      <c r="AG80" s="16"/>
    </row>
    <row r="81" spans="2:33" s="4" customFormat="1" ht="15.75" x14ac:dyDescent="0.25">
      <c r="B81" s="9"/>
      <c r="AG81" s="16"/>
    </row>
    <row r="82" spans="2:33" s="4" customFormat="1" x14ac:dyDescent="0.2">
      <c r="B82" s="7"/>
      <c r="AG82" s="16"/>
    </row>
    <row r="83" spans="2:33" s="4" customFormat="1" x14ac:dyDescent="0.2">
      <c r="B83" s="7"/>
      <c r="AG83" s="16"/>
    </row>
    <row r="84" spans="2:33" s="4" customFormat="1" x14ac:dyDescent="0.2">
      <c r="B84" s="7"/>
      <c r="AG84" s="16"/>
    </row>
    <row r="85" spans="2:33" s="4" customFormat="1" x14ac:dyDescent="0.2">
      <c r="B85" s="7"/>
      <c r="AG85" s="16"/>
    </row>
    <row r="86" spans="2:33" s="4" customFormat="1" x14ac:dyDescent="0.2">
      <c r="B86" s="7"/>
      <c r="AG86" s="16"/>
    </row>
    <row r="87" spans="2:33" s="4" customFormat="1" x14ac:dyDescent="0.2">
      <c r="B87" s="7"/>
      <c r="AG87" s="16"/>
    </row>
    <row r="88" spans="2:33" s="4" customFormat="1" x14ac:dyDescent="0.2">
      <c r="B88" s="7"/>
      <c r="AG88" s="16"/>
    </row>
    <row r="89" spans="2:33" s="4" customFormat="1" x14ac:dyDescent="0.2">
      <c r="B89" s="7"/>
      <c r="AG89" s="16"/>
    </row>
    <row r="90" spans="2:33" s="4" customFormat="1" x14ac:dyDescent="0.2">
      <c r="B90" s="7"/>
      <c r="AG90" s="16"/>
    </row>
    <row r="91" spans="2:33" s="4" customFormat="1" x14ac:dyDescent="0.2">
      <c r="B91" s="7"/>
      <c r="AG91" s="16"/>
    </row>
    <row r="92" spans="2:33" s="4" customFormat="1" x14ac:dyDescent="0.2">
      <c r="B92" s="7"/>
      <c r="AG92" s="16"/>
    </row>
    <row r="93" spans="2:33" s="4" customFormat="1" x14ac:dyDescent="0.2">
      <c r="B93" s="7"/>
      <c r="AG93" s="16"/>
    </row>
    <row r="94" spans="2:33" s="4" customFormat="1" x14ac:dyDescent="0.2">
      <c r="B94" s="7"/>
      <c r="AG94" s="16"/>
    </row>
    <row r="95" spans="2:33" s="4" customFormat="1" x14ac:dyDescent="0.2">
      <c r="B95" s="7"/>
      <c r="AG95" s="16"/>
    </row>
    <row r="96" spans="2:33" s="4" customFormat="1" x14ac:dyDescent="0.2">
      <c r="B96" s="7"/>
      <c r="AG96" s="16"/>
    </row>
    <row r="97" spans="2:33" s="4" customFormat="1" x14ac:dyDescent="0.2">
      <c r="B97" s="7"/>
      <c r="AG97" s="16"/>
    </row>
    <row r="98" spans="2:33" s="4" customFormat="1" x14ac:dyDescent="0.2">
      <c r="B98" s="7"/>
      <c r="AG98" s="16"/>
    </row>
    <row r="99" spans="2:33" s="4" customFormat="1" x14ac:dyDescent="0.2">
      <c r="B99" s="7"/>
      <c r="AG99" s="16"/>
    </row>
    <row r="100" spans="2:33" s="4" customFormat="1" x14ac:dyDescent="0.2">
      <c r="B100" s="7"/>
      <c r="AG100" s="16"/>
    </row>
    <row r="101" spans="2:33" s="4" customFormat="1" x14ac:dyDescent="0.2">
      <c r="B101" s="7"/>
      <c r="AG101" s="16"/>
    </row>
    <row r="102" spans="2:33" s="4" customFormat="1" x14ac:dyDescent="0.2">
      <c r="B102" s="7"/>
      <c r="AG102" s="16"/>
    </row>
    <row r="103" spans="2:33" s="4" customFormat="1" x14ac:dyDescent="0.2">
      <c r="B103" s="7"/>
      <c r="AG103" s="16"/>
    </row>
    <row r="104" spans="2:33" s="4" customFormat="1" x14ac:dyDescent="0.2">
      <c r="B104" s="7"/>
      <c r="AG104" s="16"/>
    </row>
    <row r="105" spans="2:33" s="4" customFormat="1" x14ac:dyDescent="0.2">
      <c r="B105" s="7"/>
      <c r="AG105" s="16"/>
    </row>
    <row r="106" spans="2:33" s="4" customFormat="1" x14ac:dyDescent="0.2">
      <c r="B106" s="7"/>
      <c r="AG106" s="16"/>
    </row>
    <row r="107" spans="2:33" s="4" customFormat="1" x14ac:dyDescent="0.2">
      <c r="B107" s="7"/>
      <c r="AG107" s="16"/>
    </row>
    <row r="108" spans="2:33" s="4" customFormat="1" x14ac:dyDescent="0.2">
      <c r="B108" s="7"/>
      <c r="AG108" s="16"/>
    </row>
    <row r="109" spans="2:33" s="4" customFormat="1" x14ac:dyDescent="0.2">
      <c r="B109" s="7"/>
      <c r="AG109" s="16"/>
    </row>
    <row r="110" spans="2:33" s="4" customFormat="1" x14ac:dyDescent="0.2">
      <c r="B110" s="7"/>
      <c r="AG110" s="16"/>
    </row>
    <row r="111" spans="2:33" s="4" customFormat="1" x14ac:dyDescent="0.2">
      <c r="B111" s="7"/>
      <c r="AG111" s="16"/>
    </row>
    <row r="112" spans="2:33" s="4" customFormat="1" x14ac:dyDescent="0.2">
      <c r="B112" s="7"/>
      <c r="AG112" s="16"/>
    </row>
    <row r="113" spans="2:33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G113" s="16"/>
    </row>
    <row r="114" spans="2:33" x14ac:dyDescent="0.2">
      <c r="B114" s="5"/>
    </row>
    <row r="115" spans="2:33" x14ac:dyDescent="0.2">
      <c r="B115" s="5"/>
    </row>
    <row r="116" spans="2:33" x14ac:dyDescent="0.2">
      <c r="B116" s="5"/>
    </row>
    <row r="117" spans="2:33" x14ac:dyDescent="0.2">
      <c r="B117" s="5"/>
    </row>
    <row r="118" spans="2:33" x14ac:dyDescent="0.2">
      <c r="B118" s="5"/>
    </row>
    <row r="119" spans="2:33" x14ac:dyDescent="0.2">
      <c r="B119" s="5"/>
    </row>
    <row r="120" spans="2:33" x14ac:dyDescent="0.2">
      <c r="B120" s="5"/>
    </row>
    <row r="121" spans="2:33" x14ac:dyDescent="0.2">
      <c r="B121" s="5"/>
    </row>
    <row r="122" spans="2:33" x14ac:dyDescent="0.2">
      <c r="B122" s="5"/>
    </row>
    <row r="123" spans="2:33" x14ac:dyDescent="0.2">
      <c r="B123" s="5"/>
    </row>
    <row r="124" spans="2:33" x14ac:dyDescent="0.2">
      <c r="B124" s="5"/>
    </row>
    <row r="125" spans="2:33" x14ac:dyDescent="0.2">
      <c r="B125" s="5"/>
    </row>
    <row r="126" spans="2:33" x14ac:dyDescent="0.2">
      <c r="B126" s="5"/>
    </row>
    <row r="127" spans="2:33" x14ac:dyDescent="0.2">
      <c r="B127" s="5"/>
    </row>
    <row r="128" spans="2:33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E020D-88BD-4B13-BFA5-D686C9037A9E}">
  <dimension ref="A1:AJ190"/>
  <sheetViews>
    <sheetView workbookViewId="0">
      <pane xSplit="1" ySplit="1" topLeftCell="U2" activePane="bottomRight" state="frozen"/>
      <selection pane="topRight" activeCell="B1" sqref="B1"/>
      <selection pane="bottomLeft" activeCell="A2" sqref="A2"/>
      <selection pane="bottomRight" activeCell="AG41" sqref="AG41"/>
    </sheetView>
  </sheetViews>
  <sheetFormatPr baseColWidth="10" defaultColWidth="10.75" defaultRowHeight="15" x14ac:dyDescent="0.2"/>
  <cols>
    <col min="1" max="1" width="18.625" style="2" bestFit="1" customWidth="1"/>
    <col min="2" max="2" width="7.75" style="6" customWidth="1"/>
    <col min="3" max="10" width="7.75" style="2" customWidth="1"/>
    <col min="11" max="11" width="7.625" style="2" customWidth="1"/>
    <col min="12" max="12" width="7.75" style="2" bestFit="1" customWidth="1"/>
    <col min="13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32" width="7.75" style="2" customWidth="1"/>
    <col min="33" max="33" width="18.625" style="15" bestFit="1" customWidth="1"/>
    <col min="34" max="16384" width="10.75" style="2"/>
  </cols>
  <sheetData>
    <row r="1" spans="1:36" s="15" customFormat="1" ht="15.75" x14ac:dyDescent="0.25">
      <c r="A1" s="28" t="s">
        <v>16</v>
      </c>
      <c r="B1" s="14" t="s">
        <v>238</v>
      </c>
      <c r="C1" s="14" t="s">
        <v>239</v>
      </c>
      <c r="D1" s="14" t="s">
        <v>240</v>
      </c>
      <c r="E1" s="14" t="s">
        <v>241</v>
      </c>
      <c r="F1" s="14" t="s">
        <v>242</v>
      </c>
      <c r="G1" s="14" t="s">
        <v>243</v>
      </c>
      <c r="H1" s="14" t="s">
        <v>244</v>
      </c>
      <c r="I1" s="14" t="s">
        <v>245</v>
      </c>
      <c r="J1" s="14" t="s">
        <v>246</v>
      </c>
      <c r="K1" s="14" t="s">
        <v>247</v>
      </c>
      <c r="L1" s="14" t="s">
        <v>248</v>
      </c>
      <c r="M1" s="14" t="s">
        <v>249</v>
      </c>
      <c r="N1" s="14" t="s">
        <v>250</v>
      </c>
      <c r="O1" s="14" t="s">
        <v>251</v>
      </c>
      <c r="P1" s="14" t="s">
        <v>252</v>
      </c>
      <c r="Q1" s="14" t="s">
        <v>253</v>
      </c>
      <c r="R1" s="14" t="s">
        <v>254</v>
      </c>
      <c r="S1" s="14" t="s">
        <v>255</v>
      </c>
      <c r="T1" s="14" t="s">
        <v>256</v>
      </c>
      <c r="U1" s="14" t="s">
        <v>257</v>
      </c>
      <c r="V1" s="14" t="s">
        <v>258</v>
      </c>
      <c r="W1" s="14" t="s">
        <v>259</v>
      </c>
      <c r="X1" s="14" t="s">
        <v>260</v>
      </c>
      <c r="Y1" s="14" t="s">
        <v>261</v>
      </c>
      <c r="Z1" s="14" t="s">
        <v>262</v>
      </c>
      <c r="AA1" s="14" t="s">
        <v>263</v>
      </c>
      <c r="AB1" s="14" t="s">
        <v>264</v>
      </c>
      <c r="AC1" s="14" t="s">
        <v>265</v>
      </c>
      <c r="AD1" s="14" t="s">
        <v>235</v>
      </c>
      <c r="AE1" s="14" t="s">
        <v>236</v>
      </c>
      <c r="AF1" s="15" t="s">
        <v>237</v>
      </c>
      <c r="AG1" s="13" t="s">
        <v>52</v>
      </c>
      <c r="AH1" s="14"/>
      <c r="AI1" s="14"/>
      <c r="AJ1" s="14"/>
    </row>
    <row r="2" spans="1:36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24" t="s">
        <v>0</v>
      </c>
    </row>
    <row r="3" spans="1:36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5"/>
    </row>
    <row r="4" spans="1:36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</row>
    <row r="5" spans="1:36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5"/>
    </row>
    <row r="6" spans="1:36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>
        <f>SUM(B2:AF6)</f>
        <v>0</v>
      </c>
    </row>
    <row r="7" spans="1:36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24" t="s">
        <v>1</v>
      </c>
    </row>
    <row r="8" spans="1:36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5"/>
    </row>
    <row r="9" spans="1:36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5"/>
    </row>
    <row r="10" spans="1:36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9">
        <f>SUM(B7:AF10)</f>
        <v>0</v>
      </c>
    </row>
    <row r="11" spans="1:36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24" t="s">
        <v>3</v>
      </c>
    </row>
    <row r="12" spans="1:36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6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6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9">
        <f>SUM(B11:AF14)</f>
        <v>0</v>
      </c>
    </row>
    <row r="15" spans="1:36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24" t="s">
        <v>2</v>
      </c>
    </row>
    <row r="16" spans="1:36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3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3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</row>
    <row r="19" spans="1:33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9">
        <f>SUM(B15:AF19)</f>
        <v>0</v>
      </c>
    </row>
    <row r="20" spans="1:33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24" t="s">
        <v>4</v>
      </c>
    </row>
    <row r="21" spans="1:33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1:33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pans="1:33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 spans="1:33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9">
        <f>SUM(B20:AF24)</f>
        <v>0</v>
      </c>
    </row>
    <row r="25" spans="1:33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24" t="s">
        <v>20</v>
      </c>
    </row>
    <row r="26" spans="1:33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</row>
    <row r="27" spans="1:33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pans="1:33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</row>
    <row r="29" spans="1:33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9">
        <f>SUM(B25:AF29)</f>
        <v>0</v>
      </c>
    </row>
    <row r="30" spans="1:33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24" t="s">
        <v>5</v>
      </c>
    </row>
    <row r="31" spans="1:33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pans="1:33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</row>
    <row r="33" spans="1:33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</row>
    <row r="34" spans="1:33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9">
        <f>SUM(B30:AF34)</f>
        <v>0</v>
      </c>
    </row>
    <row r="35" spans="1:33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6" t="s">
        <v>12</v>
      </c>
    </row>
    <row r="36" spans="1:33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20"/>
    </row>
    <row r="37" spans="1:33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9">
        <f>SUM(B35:AF37)</f>
        <v>0</v>
      </c>
    </row>
    <row r="38" spans="1:33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26" t="s">
        <v>12</v>
      </c>
    </row>
    <row r="39" spans="1:33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1:33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9">
        <f>SUM(B38:AF40)</f>
        <v>0</v>
      </c>
    </row>
    <row r="41" spans="1:33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24" t="s">
        <v>388</v>
      </c>
    </row>
    <row r="42" spans="1:33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1:33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</row>
    <row r="44" spans="1:33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9">
        <f>SUM(B41:AF44)</f>
        <v>0</v>
      </c>
    </row>
    <row r="45" spans="1:33" s="15" customFormat="1" ht="15.75" x14ac:dyDescent="0.25">
      <c r="A45" s="24" t="s">
        <v>19</v>
      </c>
      <c r="B45" s="25">
        <f>SUM(B2:B44)</f>
        <v>0</v>
      </c>
      <c r="C45" s="25">
        <f t="shared" ref="C45:AF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 t="shared" si="0"/>
        <v>0</v>
      </c>
      <c r="AC45" s="25">
        <f t="shared" si="0"/>
        <v>0</v>
      </c>
      <c r="AD45" s="25">
        <f t="shared" si="0"/>
        <v>0</v>
      </c>
      <c r="AE45" s="25">
        <f t="shared" si="0"/>
        <v>0</v>
      </c>
      <c r="AF45" s="25">
        <f t="shared" si="0"/>
        <v>0</v>
      </c>
      <c r="AG45" s="27">
        <f>SUM(B45:AF45)</f>
        <v>0</v>
      </c>
    </row>
    <row r="46" spans="1:33" x14ac:dyDescent="0.2">
      <c r="B46" s="5"/>
    </row>
    <row r="47" spans="1:33" s="4" customFormat="1" ht="15.75" x14ac:dyDescent="0.25">
      <c r="B47" s="9"/>
      <c r="AG47" s="16"/>
    </row>
    <row r="48" spans="1:33" s="4" customFormat="1" x14ac:dyDescent="0.2">
      <c r="B48" s="7"/>
      <c r="AG48" s="16"/>
    </row>
    <row r="49" spans="2:33" s="4" customFormat="1" x14ac:dyDescent="0.2">
      <c r="B49" s="7"/>
      <c r="AG49" s="16"/>
    </row>
    <row r="50" spans="2:33" s="4" customFormat="1" x14ac:dyDescent="0.2">
      <c r="B50" s="7"/>
      <c r="C50" s="10"/>
      <c r="AG50" s="16"/>
    </row>
    <row r="51" spans="2:33" s="4" customFormat="1" x14ac:dyDescent="0.2">
      <c r="B51" s="7"/>
      <c r="AG51" s="16"/>
    </row>
    <row r="52" spans="2:33" s="4" customFormat="1" x14ac:dyDescent="0.2">
      <c r="B52" s="7"/>
      <c r="L52" s="10"/>
      <c r="AG52" s="16"/>
    </row>
    <row r="53" spans="2:33" s="4" customFormat="1" x14ac:dyDescent="0.2">
      <c r="B53" s="7"/>
      <c r="AG53" s="16"/>
    </row>
    <row r="54" spans="2:33" s="4" customFormat="1" x14ac:dyDescent="0.2">
      <c r="B54" s="7"/>
      <c r="AG54" s="16"/>
    </row>
    <row r="55" spans="2:33" s="4" customFormat="1" x14ac:dyDescent="0.2">
      <c r="B55" s="7"/>
      <c r="AG55" s="16"/>
    </row>
    <row r="56" spans="2:33" s="4" customFormat="1" x14ac:dyDescent="0.2">
      <c r="B56" s="7"/>
      <c r="C56" s="10"/>
      <c r="AG56" s="16"/>
    </row>
    <row r="57" spans="2:33" s="4" customFormat="1" ht="15.75" x14ac:dyDescent="0.25">
      <c r="B57" s="7"/>
      <c r="C57" s="10"/>
      <c r="P57" s="3"/>
      <c r="AG57" s="16"/>
    </row>
    <row r="58" spans="2:33" s="4" customFormat="1" ht="15.75" x14ac:dyDescent="0.25">
      <c r="B58" s="7"/>
      <c r="H58" s="10"/>
      <c r="P58" s="3"/>
      <c r="AG58" s="16"/>
    </row>
    <row r="59" spans="2:33" s="4" customFormat="1" ht="15.75" x14ac:dyDescent="0.25">
      <c r="B59" s="7"/>
      <c r="P59" s="3"/>
      <c r="AG59" s="16"/>
    </row>
    <row r="60" spans="2:33" s="4" customFormat="1" ht="15.75" x14ac:dyDescent="0.25">
      <c r="B60" s="7"/>
      <c r="P60" s="3"/>
      <c r="AG60" s="16"/>
    </row>
    <row r="61" spans="2:33" s="4" customFormat="1" ht="15.75" x14ac:dyDescent="0.25">
      <c r="B61" s="7"/>
      <c r="P61" s="3"/>
      <c r="AG61" s="16"/>
    </row>
    <row r="62" spans="2:33" s="4" customFormat="1" ht="15.75" x14ac:dyDescent="0.25">
      <c r="B62" s="7"/>
      <c r="P62" s="3"/>
      <c r="AG62" s="16"/>
    </row>
    <row r="63" spans="2:33" s="4" customFormat="1" ht="15.75" x14ac:dyDescent="0.25">
      <c r="B63" s="7"/>
      <c r="C63" s="10"/>
      <c r="L63" s="10"/>
      <c r="P63" s="3"/>
      <c r="AG63" s="16"/>
    </row>
    <row r="64" spans="2:33" s="4" customFormat="1" ht="15.75" x14ac:dyDescent="0.25">
      <c r="B64" s="7"/>
      <c r="P64" s="3"/>
      <c r="AG64" s="16"/>
    </row>
    <row r="65" spans="2:33" s="4" customFormat="1" ht="15.75" x14ac:dyDescent="0.25">
      <c r="B65" s="7"/>
      <c r="P65" s="3"/>
      <c r="AG65" s="16"/>
    </row>
    <row r="66" spans="2:33" s="4" customFormat="1" ht="15.75" x14ac:dyDescent="0.25">
      <c r="B66" s="7"/>
      <c r="P66" s="3"/>
      <c r="AG66" s="16"/>
    </row>
    <row r="67" spans="2:33" s="4" customFormat="1" ht="15.75" x14ac:dyDescent="0.25">
      <c r="B67" s="7"/>
      <c r="P67" s="3"/>
      <c r="AG67" s="16"/>
    </row>
    <row r="68" spans="2:33" s="4" customFormat="1" x14ac:dyDescent="0.2">
      <c r="B68" s="7"/>
      <c r="AG68" s="16"/>
    </row>
    <row r="69" spans="2:33" s="4" customFormat="1" x14ac:dyDescent="0.2">
      <c r="B69" s="7"/>
      <c r="AG69" s="16"/>
    </row>
    <row r="70" spans="2:33" s="4" customFormat="1" x14ac:dyDescent="0.2">
      <c r="B70" s="7"/>
      <c r="AG70" s="16"/>
    </row>
    <row r="71" spans="2:33" s="4" customFormat="1" x14ac:dyDescent="0.2">
      <c r="B71" s="7"/>
      <c r="AG71" s="16"/>
    </row>
    <row r="72" spans="2:33" s="4" customFormat="1" x14ac:dyDescent="0.2">
      <c r="B72" s="7"/>
      <c r="AG72" s="16"/>
    </row>
    <row r="73" spans="2:33" s="4" customFormat="1" x14ac:dyDescent="0.2">
      <c r="B73" s="7"/>
      <c r="AG73" s="16"/>
    </row>
    <row r="74" spans="2:33" s="4" customFormat="1" x14ac:dyDescent="0.2">
      <c r="B74" s="7"/>
      <c r="AG74" s="16"/>
    </row>
    <row r="75" spans="2:33" s="4" customFormat="1" x14ac:dyDescent="0.2">
      <c r="B75" s="7"/>
      <c r="AG75" s="16"/>
    </row>
    <row r="76" spans="2:33" s="4" customFormat="1" x14ac:dyDescent="0.2">
      <c r="B76" s="7"/>
      <c r="AG76" s="16"/>
    </row>
    <row r="77" spans="2:33" s="4" customFormat="1" x14ac:dyDescent="0.2">
      <c r="B77" s="11"/>
      <c r="AG77" s="16"/>
    </row>
    <row r="78" spans="2:33" s="4" customFormat="1" x14ac:dyDescent="0.2">
      <c r="B78" s="11"/>
      <c r="AG78" s="16"/>
    </row>
    <row r="79" spans="2:33" s="3" customFormat="1" ht="15.75" x14ac:dyDescent="0.25">
      <c r="B79" s="12"/>
      <c r="AG79" s="16"/>
    </row>
    <row r="80" spans="2:33" s="4" customFormat="1" x14ac:dyDescent="0.2">
      <c r="B80" s="7"/>
      <c r="AG80" s="16"/>
    </row>
    <row r="81" spans="2:33" s="4" customFormat="1" ht="15.75" x14ac:dyDescent="0.25">
      <c r="B81" s="9"/>
      <c r="AG81" s="16"/>
    </row>
    <row r="82" spans="2:33" s="4" customFormat="1" x14ac:dyDescent="0.2">
      <c r="B82" s="7"/>
      <c r="AG82" s="16"/>
    </row>
    <row r="83" spans="2:33" s="4" customFormat="1" x14ac:dyDescent="0.2">
      <c r="B83" s="7"/>
      <c r="AG83" s="16"/>
    </row>
    <row r="84" spans="2:33" s="4" customFormat="1" x14ac:dyDescent="0.2">
      <c r="B84" s="7"/>
      <c r="AG84" s="16"/>
    </row>
    <row r="85" spans="2:33" s="4" customFormat="1" x14ac:dyDescent="0.2">
      <c r="B85" s="7"/>
      <c r="AG85" s="16"/>
    </row>
    <row r="86" spans="2:33" s="4" customFormat="1" x14ac:dyDescent="0.2">
      <c r="B86" s="7"/>
      <c r="AG86" s="16"/>
    </row>
    <row r="87" spans="2:33" s="4" customFormat="1" x14ac:dyDescent="0.2">
      <c r="B87" s="7"/>
      <c r="AG87" s="16"/>
    </row>
    <row r="88" spans="2:33" s="4" customFormat="1" x14ac:dyDescent="0.2">
      <c r="B88" s="7"/>
      <c r="AG88" s="16"/>
    </row>
    <row r="89" spans="2:33" s="4" customFormat="1" x14ac:dyDescent="0.2">
      <c r="B89" s="7"/>
      <c r="AG89" s="16"/>
    </row>
    <row r="90" spans="2:33" s="4" customFormat="1" x14ac:dyDescent="0.2">
      <c r="B90" s="7"/>
      <c r="AG90" s="16"/>
    </row>
    <row r="91" spans="2:33" s="4" customFormat="1" x14ac:dyDescent="0.2">
      <c r="B91" s="7"/>
      <c r="AG91" s="16"/>
    </row>
    <row r="92" spans="2:33" s="4" customFormat="1" x14ac:dyDescent="0.2">
      <c r="B92" s="7"/>
      <c r="AG92" s="16"/>
    </row>
    <row r="93" spans="2:33" s="4" customFormat="1" x14ac:dyDescent="0.2">
      <c r="B93" s="7"/>
      <c r="AG93" s="16"/>
    </row>
    <row r="94" spans="2:33" s="4" customFormat="1" x14ac:dyDescent="0.2">
      <c r="B94" s="7"/>
      <c r="AG94" s="16"/>
    </row>
    <row r="95" spans="2:33" s="4" customFormat="1" x14ac:dyDescent="0.2">
      <c r="B95" s="7"/>
      <c r="AG95" s="16"/>
    </row>
    <row r="96" spans="2:33" s="4" customFormat="1" x14ac:dyDescent="0.2">
      <c r="B96" s="7"/>
      <c r="AG96" s="16"/>
    </row>
    <row r="97" spans="2:33" s="4" customFormat="1" x14ac:dyDescent="0.2">
      <c r="B97" s="7"/>
      <c r="AG97" s="16"/>
    </row>
    <row r="98" spans="2:33" s="4" customFormat="1" x14ac:dyDescent="0.2">
      <c r="B98" s="7"/>
      <c r="AG98" s="16"/>
    </row>
    <row r="99" spans="2:33" s="4" customFormat="1" x14ac:dyDescent="0.2">
      <c r="B99" s="7"/>
      <c r="AG99" s="16"/>
    </row>
    <row r="100" spans="2:33" s="4" customFormat="1" x14ac:dyDescent="0.2">
      <c r="B100" s="7"/>
      <c r="AG100" s="16"/>
    </row>
    <row r="101" spans="2:33" s="4" customFormat="1" x14ac:dyDescent="0.2">
      <c r="B101" s="7"/>
      <c r="AG101" s="16"/>
    </row>
    <row r="102" spans="2:33" s="4" customFormat="1" x14ac:dyDescent="0.2">
      <c r="B102" s="7"/>
      <c r="AG102" s="16"/>
    </row>
    <row r="103" spans="2:33" s="4" customFormat="1" x14ac:dyDescent="0.2">
      <c r="B103" s="7"/>
      <c r="AG103" s="16"/>
    </row>
    <row r="104" spans="2:33" s="4" customFormat="1" x14ac:dyDescent="0.2">
      <c r="B104" s="7"/>
      <c r="AG104" s="16"/>
    </row>
    <row r="105" spans="2:33" s="4" customFormat="1" x14ac:dyDescent="0.2">
      <c r="B105" s="7"/>
      <c r="AG105" s="16"/>
    </row>
    <row r="106" spans="2:33" s="4" customFormat="1" x14ac:dyDescent="0.2">
      <c r="B106" s="7"/>
      <c r="AG106" s="16"/>
    </row>
    <row r="107" spans="2:33" s="4" customFormat="1" x14ac:dyDescent="0.2">
      <c r="B107" s="7"/>
      <c r="AG107" s="16"/>
    </row>
    <row r="108" spans="2:33" s="4" customFormat="1" x14ac:dyDescent="0.2">
      <c r="B108" s="7"/>
      <c r="AG108" s="16"/>
    </row>
    <row r="109" spans="2:33" s="4" customFormat="1" x14ac:dyDescent="0.2">
      <c r="B109" s="7"/>
      <c r="AG109" s="16"/>
    </row>
    <row r="110" spans="2:33" s="4" customFormat="1" x14ac:dyDescent="0.2">
      <c r="B110" s="7"/>
      <c r="AG110" s="16"/>
    </row>
    <row r="111" spans="2:33" s="4" customFormat="1" x14ac:dyDescent="0.2">
      <c r="B111" s="7"/>
      <c r="AG111" s="16"/>
    </row>
    <row r="112" spans="2:33" s="4" customFormat="1" x14ac:dyDescent="0.2">
      <c r="B112" s="7"/>
      <c r="AG112" s="16"/>
    </row>
    <row r="113" spans="2:33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G113" s="16"/>
    </row>
    <row r="114" spans="2:33" x14ac:dyDescent="0.2">
      <c r="B114" s="5"/>
    </row>
    <row r="115" spans="2:33" x14ac:dyDescent="0.2">
      <c r="B115" s="5"/>
    </row>
    <row r="116" spans="2:33" x14ac:dyDescent="0.2">
      <c r="B116" s="5"/>
    </row>
    <row r="117" spans="2:33" x14ac:dyDescent="0.2">
      <c r="B117" s="5"/>
    </row>
    <row r="118" spans="2:33" x14ac:dyDescent="0.2">
      <c r="B118" s="5"/>
    </row>
    <row r="119" spans="2:33" x14ac:dyDescent="0.2">
      <c r="B119" s="5"/>
    </row>
    <row r="120" spans="2:33" x14ac:dyDescent="0.2">
      <c r="B120" s="5"/>
    </row>
    <row r="121" spans="2:33" x14ac:dyDescent="0.2">
      <c r="B121" s="5"/>
    </row>
    <row r="122" spans="2:33" x14ac:dyDescent="0.2">
      <c r="B122" s="5"/>
    </row>
    <row r="123" spans="2:33" x14ac:dyDescent="0.2">
      <c r="B123" s="5"/>
    </row>
    <row r="124" spans="2:33" x14ac:dyDescent="0.2">
      <c r="B124" s="5"/>
    </row>
    <row r="125" spans="2:33" x14ac:dyDescent="0.2">
      <c r="B125" s="5"/>
    </row>
    <row r="126" spans="2:33" x14ac:dyDescent="0.2">
      <c r="B126" s="5"/>
    </row>
    <row r="127" spans="2:33" x14ac:dyDescent="0.2">
      <c r="B127" s="5"/>
    </row>
    <row r="128" spans="2:33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380F8-255D-4CF1-9AE1-03706C35CFE0}">
  <dimension ref="A1:AI190"/>
  <sheetViews>
    <sheetView workbookViewId="0">
      <pane xSplit="1" ySplit="1" topLeftCell="T20" activePane="bottomRight" state="frozen"/>
      <selection pane="topRight" activeCell="B1" sqref="B1"/>
      <selection pane="bottomLeft" activeCell="A2" sqref="A2"/>
      <selection pane="bottomRight" activeCell="AF41" sqref="AF41"/>
    </sheetView>
  </sheetViews>
  <sheetFormatPr baseColWidth="10" defaultColWidth="10.75" defaultRowHeight="15" x14ac:dyDescent="0.2"/>
  <cols>
    <col min="1" max="1" width="18.625" style="2" bestFit="1" customWidth="1"/>
    <col min="2" max="2" width="7.75" style="6" customWidth="1"/>
    <col min="3" max="10" width="7.75" style="2" customWidth="1"/>
    <col min="11" max="11" width="7.625" style="2" customWidth="1"/>
    <col min="12" max="12" width="7.75" style="2" bestFit="1" customWidth="1"/>
    <col min="13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31" width="7.75" style="2" customWidth="1"/>
    <col min="32" max="32" width="18.625" style="15" bestFit="1" customWidth="1"/>
    <col min="33" max="16384" width="10.75" style="2"/>
  </cols>
  <sheetData>
    <row r="1" spans="1:35" s="15" customFormat="1" ht="15.75" x14ac:dyDescent="0.25">
      <c r="A1" s="28" t="s">
        <v>17</v>
      </c>
      <c r="B1" s="14" t="s">
        <v>295</v>
      </c>
      <c r="C1" s="14" t="s">
        <v>269</v>
      </c>
      <c r="D1" s="14" t="s">
        <v>270</v>
      </c>
      <c r="E1" s="14" t="s">
        <v>271</v>
      </c>
      <c r="F1" s="14" t="s">
        <v>272</v>
      </c>
      <c r="G1" s="14" t="s">
        <v>273</v>
      </c>
      <c r="H1" s="14" t="s">
        <v>274</v>
      </c>
      <c r="I1" s="14" t="s">
        <v>275</v>
      </c>
      <c r="J1" s="14" t="s">
        <v>268</v>
      </c>
      <c r="K1" s="14" t="s">
        <v>276</v>
      </c>
      <c r="L1" s="14" t="s">
        <v>277</v>
      </c>
      <c r="M1" s="14" t="s">
        <v>278</v>
      </c>
      <c r="N1" s="14" t="s">
        <v>279</v>
      </c>
      <c r="O1" s="14" t="s">
        <v>280</v>
      </c>
      <c r="P1" s="14" t="s">
        <v>281</v>
      </c>
      <c r="Q1" s="14" t="s">
        <v>282</v>
      </c>
      <c r="R1" s="14" t="s">
        <v>283</v>
      </c>
      <c r="S1" s="14" t="s">
        <v>284</v>
      </c>
      <c r="T1" s="14" t="s">
        <v>285</v>
      </c>
      <c r="U1" s="14" t="s">
        <v>286</v>
      </c>
      <c r="V1" s="14" t="s">
        <v>287</v>
      </c>
      <c r="W1" s="14" t="s">
        <v>288</v>
      </c>
      <c r="X1" s="14" t="s">
        <v>289</v>
      </c>
      <c r="Y1" s="14" t="s">
        <v>290</v>
      </c>
      <c r="Z1" s="14" t="s">
        <v>291</v>
      </c>
      <c r="AA1" s="14" t="s">
        <v>292</v>
      </c>
      <c r="AB1" s="14" t="s">
        <v>293</v>
      </c>
      <c r="AC1" s="14" t="s">
        <v>294</v>
      </c>
      <c r="AD1" s="14" t="s">
        <v>266</v>
      </c>
      <c r="AE1" s="15" t="s">
        <v>267</v>
      </c>
      <c r="AF1" s="13" t="s">
        <v>52</v>
      </c>
      <c r="AG1" s="14"/>
      <c r="AH1" s="14"/>
      <c r="AI1" s="14"/>
    </row>
    <row r="2" spans="1:35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24" t="s">
        <v>0</v>
      </c>
    </row>
    <row r="3" spans="1:35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5"/>
    </row>
    <row r="4" spans="1:35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5"/>
    </row>
    <row r="5" spans="1:35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5"/>
    </row>
    <row r="6" spans="1:35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9">
        <f>SUM(B2:AE6)</f>
        <v>0</v>
      </c>
    </row>
    <row r="7" spans="1:35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24" t="s">
        <v>1</v>
      </c>
    </row>
    <row r="8" spans="1:35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5"/>
    </row>
    <row r="9" spans="1:35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5"/>
    </row>
    <row r="10" spans="1:35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9">
        <f>SUM(B7:AE10)</f>
        <v>0</v>
      </c>
    </row>
    <row r="11" spans="1:35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24" t="s">
        <v>3</v>
      </c>
    </row>
    <row r="12" spans="1:35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5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5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9">
        <f>SUM(B11:AE14)</f>
        <v>0</v>
      </c>
    </row>
    <row r="15" spans="1:35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24" t="s">
        <v>2</v>
      </c>
    </row>
    <row r="16" spans="1:35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2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2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2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9">
        <f>SUM(B15:AE19)</f>
        <v>0</v>
      </c>
    </row>
    <row r="20" spans="1:32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24" t="s">
        <v>4</v>
      </c>
    </row>
    <row r="21" spans="1:32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2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2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2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9">
        <f>SUM(B20:AE24)</f>
        <v>0</v>
      </c>
    </row>
    <row r="25" spans="1:32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24" t="s">
        <v>20</v>
      </c>
    </row>
    <row r="26" spans="1:32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2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2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2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9">
        <f>SUM(B25:AE29)</f>
        <v>0</v>
      </c>
    </row>
    <row r="30" spans="1:32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24" t="s">
        <v>5</v>
      </c>
    </row>
    <row r="31" spans="1:32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2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2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2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9">
        <f>SUM(B30:AE34)</f>
        <v>0</v>
      </c>
    </row>
    <row r="35" spans="1:32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26" t="s">
        <v>12</v>
      </c>
    </row>
    <row r="36" spans="1:32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0"/>
    </row>
    <row r="37" spans="1:32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9">
        <f>SUM(B35:AE37)</f>
        <v>0</v>
      </c>
    </row>
    <row r="38" spans="1:32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6" t="s">
        <v>12</v>
      </c>
    </row>
    <row r="39" spans="1:32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2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9">
        <f>SUM(B38:AE40)</f>
        <v>0</v>
      </c>
    </row>
    <row r="41" spans="1:32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24" t="s">
        <v>388</v>
      </c>
    </row>
    <row r="42" spans="1:32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1:32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1:32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9">
        <f>SUM(B41:AE44)</f>
        <v>0</v>
      </c>
    </row>
    <row r="45" spans="1:32" s="15" customFormat="1" ht="15.75" x14ac:dyDescent="0.25">
      <c r="A45" s="24" t="s">
        <v>19</v>
      </c>
      <c r="B45" s="25">
        <f>SUM(B2:B44)</f>
        <v>0</v>
      </c>
      <c r="C45" s="25">
        <f t="shared" ref="C45:AE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 t="shared" si="0"/>
        <v>0</v>
      </c>
      <c r="AC45" s="25">
        <f t="shared" si="0"/>
        <v>0</v>
      </c>
      <c r="AD45" s="25">
        <f t="shared" si="0"/>
        <v>0</v>
      </c>
      <c r="AE45" s="25">
        <f t="shared" si="0"/>
        <v>0</v>
      </c>
      <c r="AF45" s="27">
        <f>SUM(B45:AE45)</f>
        <v>0</v>
      </c>
    </row>
    <row r="46" spans="1:32" x14ac:dyDescent="0.2">
      <c r="B46" s="5"/>
    </row>
    <row r="47" spans="1:32" s="4" customFormat="1" ht="15.75" x14ac:dyDescent="0.25">
      <c r="B47" s="9"/>
      <c r="AF47" s="16"/>
    </row>
    <row r="48" spans="1:32" s="4" customFormat="1" x14ac:dyDescent="0.2">
      <c r="B48" s="7"/>
      <c r="AF48" s="16"/>
    </row>
    <row r="49" spans="2:32" s="4" customFormat="1" x14ac:dyDescent="0.2">
      <c r="B49" s="7"/>
      <c r="AF49" s="16"/>
    </row>
    <row r="50" spans="2:32" s="4" customFormat="1" x14ac:dyDescent="0.2">
      <c r="B50" s="7"/>
      <c r="C50" s="10"/>
      <c r="AF50" s="16"/>
    </row>
    <row r="51" spans="2:32" s="4" customFormat="1" x14ac:dyDescent="0.2">
      <c r="B51" s="7"/>
      <c r="AF51" s="16"/>
    </row>
    <row r="52" spans="2:32" s="4" customFormat="1" x14ac:dyDescent="0.2">
      <c r="B52" s="7"/>
      <c r="L52" s="10"/>
      <c r="AF52" s="16"/>
    </row>
    <row r="53" spans="2:32" s="4" customFormat="1" x14ac:dyDescent="0.2">
      <c r="B53" s="7"/>
      <c r="AF53" s="16"/>
    </row>
    <row r="54" spans="2:32" s="4" customFormat="1" x14ac:dyDescent="0.2">
      <c r="B54" s="7"/>
      <c r="AF54" s="16"/>
    </row>
    <row r="55" spans="2:32" s="4" customFormat="1" x14ac:dyDescent="0.2">
      <c r="B55" s="7"/>
      <c r="AF55" s="16"/>
    </row>
    <row r="56" spans="2:32" s="4" customFormat="1" x14ac:dyDescent="0.2">
      <c r="B56" s="7"/>
      <c r="C56" s="10"/>
      <c r="AF56" s="16"/>
    </row>
    <row r="57" spans="2:32" s="4" customFormat="1" ht="15.75" x14ac:dyDescent="0.25">
      <c r="B57" s="7"/>
      <c r="C57" s="10"/>
      <c r="P57" s="3"/>
      <c r="AF57" s="16"/>
    </row>
    <row r="58" spans="2:32" s="4" customFormat="1" ht="15.75" x14ac:dyDescent="0.25">
      <c r="B58" s="7"/>
      <c r="H58" s="10"/>
      <c r="P58" s="3"/>
      <c r="AF58" s="16"/>
    </row>
    <row r="59" spans="2:32" s="4" customFormat="1" ht="15.75" x14ac:dyDescent="0.25">
      <c r="B59" s="7"/>
      <c r="P59" s="3"/>
      <c r="AF59" s="16"/>
    </row>
    <row r="60" spans="2:32" s="4" customFormat="1" ht="15.75" x14ac:dyDescent="0.25">
      <c r="B60" s="7"/>
      <c r="P60" s="3"/>
      <c r="AF60" s="16"/>
    </row>
    <row r="61" spans="2:32" s="4" customFormat="1" ht="15.75" x14ac:dyDescent="0.25">
      <c r="B61" s="7"/>
      <c r="P61" s="3"/>
      <c r="AF61" s="16"/>
    </row>
    <row r="62" spans="2:32" s="4" customFormat="1" ht="15.75" x14ac:dyDescent="0.25">
      <c r="B62" s="7"/>
      <c r="P62" s="3"/>
      <c r="AF62" s="16"/>
    </row>
    <row r="63" spans="2:32" s="4" customFormat="1" ht="15.75" x14ac:dyDescent="0.25">
      <c r="B63" s="7"/>
      <c r="C63" s="10"/>
      <c r="L63" s="10"/>
      <c r="P63" s="3"/>
      <c r="AF63" s="16"/>
    </row>
    <row r="64" spans="2:32" s="4" customFormat="1" ht="15.75" x14ac:dyDescent="0.25">
      <c r="B64" s="7"/>
      <c r="P64" s="3"/>
      <c r="AF64" s="16"/>
    </row>
    <row r="65" spans="2:32" s="4" customFormat="1" ht="15.75" x14ac:dyDescent="0.25">
      <c r="B65" s="7"/>
      <c r="P65" s="3"/>
      <c r="AF65" s="16"/>
    </row>
    <row r="66" spans="2:32" s="4" customFormat="1" ht="15.75" x14ac:dyDescent="0.25">
      <c r="B66" s="7"/>
      <c r="P66" s="3"/>
      <c r="AF66" s="16"/>
    </row>
    <row r="67" spans="2:32" s="4" customFormat="1" ht="15.75" x14ac:dyDescent="0.25">
      <c r="B67" s="7"/>
      <c r="P67" s="3"/>
      <c r="AF67" s="16"/>
    </row>
    <row r="68" spans="2:32" s="4" customFormat="1" x14ac:dyDescent="0.2">
      <c r="B68" s="7"/>
      <c r="AF68" s="16"/>
    </row>
    <row r="69" spans="2:32" s="4" customFormat="1" x14ac:dyDescent="0.2">
      <c r="B69" s="7"/>
      <c r="AF69" s="16"/>
    </row>
    <row r="70" spans="2:32" s="4" customFormat="1" x14ac:dyDescent="0.2">
      <c r="B70" s="7"/>
      <c r="AF70" s="16"/>
    </row>
    <row r="71" spans="2:32" s="4" customFormat="1" x14ac:dyDescent="0.2">
      <c r="B71" s="7"/>
      <c r="AF71" s="16"/>
    </row>
    <row r="72" spans="2:32" s="4" customFormat="1" x14ac:dyDescent="0.2">
      <c r="B72" s="7"/>
      <c r="AF72" s="16"/>
    </row>
    <row r="73" spans="2:32" s="4" customFormat="1" x14ac:dyDescent="0.2">
      <c r="B73" s="7"/>
      <c r="AF73" s="16"/>
    </row>
    <row r="74" spans="2:32" s="4" customFormat="1" x14ac:dyDescent="0.2">
      <c r="B74" s="7"/>
      <c r="AF74" s="16"/>
    </row>
    <row r="75" spans="2:32" s="4" customFormat="1" x14ac:dyDescent="0.2">
      <c r="B75" s="7"/>
      <c r="AF75" s="16"/>
    </row>
    <row r="76" spans="2:32" s="4" customFormat="1" x14ac:dyDescent="0.2">
      <c r="B76" s="7"/>
      <c r="AF76" s="16"/>
    </row>
    <row r="77" spans="2:32" s="4" customFormat="1" x14ac:dyDescent="0.2">
      <c r="B77" s="11"/>
      <c r="AF77" s="16"/>
    </row>
    <row r="78" spans="2:32" s="4" customFormat="1" x14ac:dyDescent="0.2">
      <c r="B78" s="11"/>
      <c r="AF78" s="16"/>
    </row>
    <row r="79" spans="2:32" s="3" customFormat="1" ht="15.75" x14ac:dyDescent="0.25">
      <c r="B79" s="12"/>
      <c r="AF79" s="16"/>
    </row>
    <row r="80" spans="2:32" s="4" customFormat="1" x14ac:dyDescent="0.2">
      <c r="B80" s="7"/>
      <c r="AF80" s="16"/>
    </row>
    <row r="81" spans="2:32" s="4" customFormat="1" ht="15.75" x14ac:dyDescent="0.25">
      <c r="B81" s="9"/>
      <c r="AF81" s="16"/>
    </row>
    <row r="82" spans="2:32" s="4" customFormat="1" x14ac:dyDescent="0.2">
      <c r="B82" s="7"/>
      <c r="AF82" s="16"/>
    </row>
    <row r="83" spans="2:32" s="4" customFormat="1" x14ac:dyDescent="0.2">
      <c r="B83" s="7"/>
      <c r="AF83" s="16"/>
    </row>
    <row r="84" spans="2:32" s="4" customFormat="1" x14ac:dyDescent="0.2">
      <c r="B84" s="7"/>
      <c r="AF84" s="16"/>
    </row>
    <row r="85" spans="2:32" s="4" customFormat="1" x14ac:dyDescent="0.2">
      <c r="B85" s="7"/>
      <c r="AF85" s="16"/>
    </row>
    <row r="86" spans="2:32" s="4" customFormat="1" x14ac:dyDescent="0.2">
      <c r="B86" s="7"/>
      <c r="AF86" s="16"/>
    </row>
    <row r="87" spans="2:32" s="4" customFormat="1" x14ac:dyDescent="0.2">
      <c r="B87" s="7"/>
      <c r="AF87" s="16"/>
    </row>
    <row r="88" spans="2:32" s="4" customFormat="1" x14ac:dyDescent="0.2">
      <c r="B88" s="7"/>
      <c r="AF88" s="16"/>
    </row>
    <row r="89" spans="2:32" s="4" customFormat="1" x14ac:dyDescent="0.2">
      <c r="B89" s="7"/>
      <c r="AF89" s="16"/>
    </row>
    <row r="90" spans="2:32" s="4" customFormat="1" x14ac:dyDescent="0.2">
      <c r="B90" s="7"/>
      <c r="AF90" s="16"/>
    </row>
    <row r="91" spans="2:32" s="4" customFormat="1" x14ac:dyDescent="0.2">
      <c r="B91" s="7"/>
      <c r="AF91" s="16"/>
    </row>
    <row r="92" spans="2:32" s="4" customFormat="1" x14ac:dyDescent="0.2">
      <c r="B92" s="7"/>
      <c r="AF92" s="16"/>
    </row>
    <row r="93" spans="2:32" s="4" customFormat="1" x14ac:dyDescent="0.2">
      <c r="B93" s="7"/>
      <c r="AF93" s="16"/>
    </row>
    <row r="94" spans="2:32" s="4" customFormat="1" x14ac:dyDescent="0.2">
      <c r="B94" s="7"/>
      <c r="AF94" s="16"/>
    </row>
    <row r="95" spans="2:32" s="4" customFormat="1" x14ac:dyDescent="0.2">
      <c r="B95" s="7"/>
      <c r="AF95" s="16"/>
    </row>
    <row r="96" spans="2:32" s="4" customFormat="1" x14ac:dyDescent="0.2">
      <c r="B96" s="7"/>
      <c r="AF96" s="16"/>
    </row>
    <row r="97" spans="2:32" s="4" customFormat="1" x14ac:dyDescent="0.2">
      <c r="B97" s="7"/>
      <c r="AF97" s="16"/>
    </row>
    <row r="98" spans="2:32" s="4" customFormat="1" x14ac:dyDescent="0.2">
      <c r="B98" s="7"/>
      <c r="AF98" s="16"/>
    </row>
    <row r="99" spans="2:32" s="4" customFormat="1" x14ac:dyDescent="0.2">
      <c r="B99" s="7"/>
      <c r="AF99" s="16"/>
    </row>
    <row r="100" spans="2:32" s="4" customFormat="1" x14ac:dyDescent="0.2">
      <c r="B100" s="7"/>
      <c r="AF100" s="16"/>
    </row>
    <row r="101" spans="2:32" s="4" customFormat="1" x14ac:dyDescent="0.2">
      <c r="B101" s="7"/>
      <c r="AF101" s="16"/>
    </row>
    <row r="102" spans="2:32" s="4" customFormat="1" x14ac:dyDescent="0.2">
      <c r="B102" s="7"/>
      <c r="AF102" s="16"/>
    </row>
    <row r="103" spans="2:32" s="4" customFormat="1" x14ac:dyDescent="0.2">
      <c r="B103" s="7"/>
      <c r="AF103" s="16"/>
    </row>
    <row r="104" spans="2:32" s="4" customFormat="1" x14ac:dyDescent="0.2">
      <c r="B104" s="7"/>
      <c r="AF104" s="16"/>
    </row>
    <row r="105" spans="2:32" s="4" customFormat="1" x14ac:dyDescent="0.2">
      <c r="B105" s="7"/>
      <c r="AF105" s="16"/>
    </row>
    <row r="106" spans="2:32" s="4" customFormat="1" x14ac:dyDescent="0.2">
      <c r="B106" s="7"/>
      <c r="AF106" s="16"/>
    </row>
    <row r="107" spans="2:32" s="4" customFormat="1" x14ac:dyDescent="0.2">
      <c r="B107" s="7"/>
      <c r="AF107" s="16"/>
    </row>
    <row r="108" spans="2:32" s="4" customFormat="1" x14ac:dyDescent="0.2">
      <c r="B108" s="7"/>
      <c r="AF108" s="16"/>
    </row>
    <row r="109" spans="2:32" s="4" customFormat="1" x14ac:dyDescent="0.2">
      <c r="B109" s="7"/>
      <c r="AF109" s="16"/>
    </row>
    <row r="110" spans="2:32" s="4" customFormat="1" x14ac:dyDescent="0.2">
      <c r="B110" s="7"/>
      <c r="AF110" s="16"/>
    </row>
    <row r="111" spans="2:32" s="4" customFormat="1" x14ac:dyDescent="0.2">
      <c r="B111" s="7"/>
      <c r="AF111" s="16"/>
    </row>
    <row r="112" spans="2:32" s="4" customFormat="1" x14ac:dyDescent="0.2">
      <c r="B112" s="7"/>
      <c r="AF112" s="16"/>
    </row>
    <row r="113" spans="2:32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F113" s="16"/>
    </row>
    <row r="114" spans="2:32" x14ac:dyDescent="0.2">
      <c r="B114" s="5"/>
    </row>
    <row r="115" spans="2:32" x14ac:dyDescent="0.2">
      <c r="B115" s="5"/>
    </row>
    <row r="116" spans="2:32" x14ac:dyDescent="0.2">
      <c r="B116" s="5"/>
    </row>
    <row r="117" spans="2:32" x14ac:dyDescent="0.2">
      <c r="B117" s="5"/>
    </row>
    <row r="118" spans="2:32" x14ac:dyDescent="0.2">
      <c r="B118" s="5"/>
    </row>
    <row r="119" spans="2:32" x14ac:dyDescent="0.2">
      <c r="B119" s="5"/>
    </row>
    <row r="120" spans="2:32" x14ac:dyDescent="0.2">
      <c r="B120" s="5"/>
    </row>
    <row r="121" spans="2:32" x14ac:dyDescent="0.2">
      <c r="B121" s="5"/>
    </row>
    <row r="122" spans="2:32" x14ac:dyDescent="0.2">
      <c r="B122" s="5"/>
    </row>
    <row r="123" spans="2:32" x14ac:dyDescent="0.2">
      <c r="B123" s="5"/>
    </row>
    <row r="124" spans="2:32" x14ac:dyDescent="0.2">
      <c r="B124" s="5"/>
    </row>
    <row r="125" spans="2:32" x14ac:dyDescent="0.2">
      <c r="B125" s="5"/>
    </row>
    <row r="126" spans="2:32" x14ac:dyDescent="0.2">
      <c r="B126" s="5"/>
    </row>
    <row r="127" spans="2:32" x14ac:dyDescent="0.2">
      <c r="B127" s="5"/>
    </row>
    <row r="128" spans="2:32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29489-116A-4F06-B543-3B866A78F47F}">
  <dimension ref="A1:AJ190"/>
  <sheetViews>
    <sheetView workbookViewId="0">
      <pane xSplit="1" ySplit="1" topLeftCell="U31" activePane="bottomRight" state="frozen"/>
      <selection pane="topRight" activeCell="B1" sqref="B1"/>
      <selection pane="bottomLeft" activeCell="A2" sqref="A2"/>
      <selection pane="bottomRight" activeCell="AG41" sqref="AG41"/>
    </sheetView>
  </sheetViews>
  <sheetFormatPr baseColWidth="10" defaultColWidth="10.75" defaultRowHeight="15" x14ac:dyDescent="0.2"/>
  <cols>
    <col min="1" max="1" width="18.625" style="2" bestFit="1" customWidth="1"/>
    <col min="2" max="2" width="7.75" style="6" customWidth="1"/>
    <col min="3" max="10" width="7.75" style="2" customWidth="1"/>
    <col min="11" max="11" width="7.625" style="2" customWidth="1"/>
    <col min="12" max="12" width="7.75" style="2" bestFit="1" customWidth="1"/>
    <col min="13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32" width="7.75" style="2" customWidth="1"/>
    <col min="33" max="33" width="18.625" style="15" bestFit="1" customWidth="1"/>
    <col min="34" max="16384" width="10.75" style="2"/>
  </cols>
  <sheetData>
    <row r="1" spans="1:36" s="15" customFormat="1" ht="15.75" x14ac:dyDescent="0.25">
      <c r="A1" s="28" t="s">
        <v>6</v>
      </c>
      <c r="B1" s="14" t="s">
        <v>296</v>
      </c>
      <c r="C1" s="14" t="s">
        <v>297</v>
      </c>
      <c r="D1" s="14" t="s">
        <v>298</v>
      </c>
      <c r="E1" s="14" t="s">
        <v>299</v>
      </c>
      <c r="F1" s="14" t="s">
        <v>300</v>
      </c>
      <c r="G1" s="14" t="s">
        <v>301</v>
      </c>
      <c r="H1" s="14" t="s">
        <v>302</v>
      </c>
      <c r="I1" s="14" t="s">
        <v>303</v>
      </c>
      <c r="J1" s="14" t="s">
        <v>304</v>
      </c>
      <c r="K1" s="14" t="s">
        <v>305</v>
      </c>
      <c r="L1" s="14" t="s">
        <v>306</v>
      </c>
      <c r="M1" s="14" t="s">
        <v>307</v>
      </c>
      <c r="N1" s="14" t="s">
        <v>308</v>
      </c>
      <c r="O1" s="14" t="s">
        <v>309</v>
      </c>
      <c r="P1" s="14" t="s">
        <v>310</v>
      </c>
      <c r="Q1" s="14" t="s">
        <v>311</v>
      </c>
      <c r="R1" s="14" t="s">
        <v>312</v>
      </c>
      <c r="S1" s="14" t="s">
        <v>313</v>
      </c>
      <c r="T1" s="14" t="s">
        <v>314</v>
      </c>
      <c r="U1" s="14" t="s">
        <v>315</v>
      </c>
      <c r="V1" s="14" t="s">
        <v>316</v>
      </c>
      <c r="W1" s="14" t="s">
        <v>317</v>
      </c>
      <c r="X1" s="14" t="s">
        <v>318</v>
      </c>
      <c r="Y1" s="14" t="s">
        <v>319</v>
      </c>
      <c r="Z1" s="14" t="s">
        <v>320</v>
      </c>
      <c r="AA1" s="14" t="s">
        <v>321</v>
      </c>
      <c r="AB1" s="14" t="s">
        <v>322</v>
      </c>
      <c r="AC1" s="14" t="s">
        <v>323</v>
      </c>
      <c r="AD1" s="14" t="s">
        <v>324</v>
      </c>
      <c r="AE1" s="14" t="s">
        <v>325</v>
      </c>
      <c r="AF1" s="15" t="s">
        <v>326</v>
      </c>
      <c r="AG1" s="13" t="s">
        <v>52</v>
      </c>
      <c r="AH1" s="14"/>
      <c r="AI1" s="14"/>
      <c r="AJ1" s="14"/>
    </row>
    <row r="2" spans="1:36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24" t="s">
        <v>0</v>
      </c>
    </row>
    <row r="3" spans="1:36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5"/>
    </row>
    <row r="4" spans="1:36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</row>
    <row r="5" spans="1:36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5"/>
    </row>
    <row r="6" spans="1:36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>
        <f>SUM(B2:AF6)</f>
        <v>0</v>
      </c>
    </row>
    <row r="7" spans="1:36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24" t="s">
        <v>1</v>
      </c>
    </row>
    <row r="8" spans="1:36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5"/>
    </row>
    <row r="9" spans="1:36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5"/>
    </row>
    <row r="10" spans="1:36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9">
        <f>SUM(B7:AF10)</f>
        <v>0</v>
      </c>
    </row>
    <row r="11" spans="1:36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24" t="s">
        <v>3</v>
      </c>
    </row>
    <row r="12" spans="1:36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6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6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9">
        <f>SUM(B11:AF14)</f>
        <v>0</v>
      </c>
    </row>
    <row r="15" spans="1:36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24" t="s">
        <v>2</v>
      </c>
    </row>
    <row r="16" spans="1:36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3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3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</row>
    <row r="19" spans="1:33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9">
        <f>SUM(B15:AF19)</f>
        <v>0</v>
      </c>
    </row>
    <row r="20" spans="1:33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24" t="s">
        <v>4</v>
      </c>
    </row>
    <row r="21" spans="1:33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1:33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pans="1:33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 spans="1:33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9">
        <f>SUM(B20:AF24)</f>
        <v>0</v>
      </c>
    </row>
    <row r="25" spans="1:33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24" t="s">
        <v>20</v>
      </c>
    </row>
    <row r="26" spans="1:33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</row>
    <row r="27" spans="1:33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pans="1:33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</row>
    <row r="29" spans="1:33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9">
        <f>SUM(B25:AF29)</f>
        <v>0</v>
      </c>
    </row>
    <row r="30" spans="1:33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24" t="s">
        <v>5</v>
      </c>
    </row>
    <row r="31" spans="1:33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pans="1:33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</row>
    <row r="33" spans="1:33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</row>
    <row r="34" spans="1:33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9">
        <f>SUM(B30:AF34)</f>
        <v>0</v>
      </c>
    </row>
    <row r="35" spans="1:33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6" t="s">
        <v>12</v>
      </c>
    </row>
    <row r="36" spans="1:33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20"/>
    </row>
    <row r="37" spans="1:33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9">
        <f>SUM(B35:AF37)</f>
        <v>0</v>
      </c>
    </row>
    <row r="38" spans="1:33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26" t="s">
        <v>12</v>
      </c>
    </row>
    <row r="39" spans="1:33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1:33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9">
        <f>SUM(B38:AF40)</f>
        <v>0</v>
      </c>
    </row>
    <row r="41" spans="1:33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24" t="s">
        <v>388</v>
      </c>
    </row>
    <row r="42" spans="1:33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1:33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</row>
    <row r="44" spans="1:33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9">
        <f>SUM(B41:AF44)</f>
        <v>0</v>
      </c>
    </row>
    <row r="45" spans="1:33" s="15" customFormat="1" ht="15.75" x14ac:dyDescent="0.25">
      <c r="A45" s="24" t="s">
        <v>19</v>
      </c>
      <c r="B45" s="25">
        <f>SUM(B2:B44)</f>
        <v>0</v>
      </c>
      <c r="C45" s="25">
        <f t="shared" ref="C45:AF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>SUM(AB2:AB44)</f>
        <v>0</v>
      </c>
      <c r="AC45" s="25">
        <f t="shared" si="0"/>
        <v>0</v>
      </c>
      <c r="AD45" s="25">
        <f t="shared" si="0"/>
        <v>0</v>
      </c>
      <c r="AE45" s="25">
        <f t="shared" si="0"/>
        <v>0</v>
      </c>
      <c r="AF45" s="25">
        <f t="shared" si="0"/>
        <v>0</v>
      </c>
      <c r="AG45" s="27">
        <f>SUM(B45:AF45)</f>
        <v>0</v>
      </c>
    </row>
    <row r="46" spans="1:33" x14ac:dyDescent="0.2">
      <c r="B46" s="5"/>
    </row>
    <row r="47" spans="1:33" s="4" customFormat="1" ht="15.75" x14ac:dyDescent="0.25">
      <c r="B47" s="9"/>
      <c r="AG47" s="16"/>
    </row>
    <row r="48" spans="1:33" s="4" customFormat="1" x14ac:dyDescent="0.2">
      <c r="B48" s="7"/>
      <c r="AG48" s="16"/>
    </row>
    <row r="49" spans="2:33" s="4" customFormat="1" x14ac:dyDescent="0.2">
      <c r="B49" s="7"/>
      <c r="AG49" s="16"/>
    </row>
    <row r="50" spans="2:33" s="4" customFormat="1" x14ac:dyDescent="0.2">
      <c r="B50" s="7"/>
      <c r="C50" s="10"/>
      <c r="AG50" s="16"/>
    </row>
    <row r="51" spans="2:33" s="4" customFormat="1" x14ac:dyDescent="0.2">
      <c r="B51" s="7"/>
      <c r="AG51" s="16"/>
    </row>
    <row r="52" spans="2:33" s="4" customFormat="1" x14ac:dyDescent="0.2">
      <c r="B52" s="7"/>
      <c r="L52" s="10"/>
      <c r="AG52" s="16"/>
    </row>
    <row r="53" spans="2:33" s="4" customFormat="1" x14ac:dyDescent="0.2">
      <c r="B53" s="7"/>
      <c r="AG53" s="16"/>
    </row>
    <row r="54" spans="2:33" s="4" customFormat="1" x14ac:dyDescent="0.2">
      <c r="B54" s="7"/>
      <c r="AG54" s="16"/>
    </row>
    <row r="55" spans="2:33" s="4" customFormat="1" x14ac:dyDescent="0.2">
      <c r="B55" s="7"/>
      <c r="AG55" s="16"/>
    </row>
    <row r="56" spans="2:33" s="4" customFormat="1" x14ac:dyDescent="0.2">
      <c r="B56" s="7"/>
      <c r="C56" s="10"/>
      <c r="AG56" s="16"/>
    </row>
    <row r="57" spans="2:33" s="4" customFormat="1" ht="15.75" x14ac:dyDescent="0.25">
      <c r="B57" s="7"/>
      <c r="C57" s="10"/>
      <c r="P57" s="3"/>
      <c r="AG57" s="16"/>
    </row>
    <row r="58" spans="2:33" s="4" customFormat="1" ht="15.75" x14ac:dyDescent="0.25">
      <c r="B58" s="7"/>
      <c r="H58" s="10"/>
      <c r="P58" s="3"/>
      <c r="AG58" s="16"/>
    </row>
    <row r="59" spans="2:33" s="4" customFormat="1" ht="15.75" x14ac:dyDescent="0.25">
      <c r="B59" s="7"/>
      <c r="P59" s="3"/>
      <c r="AG59" s="16"/>
    </row>
    <row r="60" spans="2:33" s="4" customFormat="1" ht="15.75" x14ac:dyDescent="0.25">
      <c r="B60" s="7"/>
      <c r="P60" s="3"/>
      <c r="AG60" s="16"/>
    </row>
    <row r="61" spans="2:33" s="4" customFormat="1" ht="15.75" x14ac:dyDescent="0.25">
      <c r="B61" s="7"/>
      <c r="P61" s="3"/>
      <c r="AG61" s="16"/>
    </row>
    <row r="62" spans="2:33" s="4" customFormat="1" ht="15.75" x14ac:dyDescent="0.25">
      <c r="B62" s="7"/>
      <c r="P62" s="3"/>
      <c r="AG62" s="16"/>
    </row>
    <row r="63" spans="2:33" s="4" customFormat="1" ht="15.75" x14ac:dyDescent="0.25">
      <c r="B63" s="7"/>
      <c r="C63" s="10"/>
      <c r="L63" s="10"/>
      <c r="P63" s="3"/>
      <c r="AG63" s="16"/>
    </row>
    <row r="64" spans="2:33" s="4" customFormat="1" ht="15.75" x14ac:dyDescent="0.25">
      <c r="B64" s="7"/>
      <c r="P64" s="3"/>
      <c r="AG64" s="16"/>
    </row>
    <row r="65" spans="2:33" s="4" customFormat="1" ht="15.75" x14ac:dyDescent="0.25">
      <c r="B65" s="7"/>
      <c r="P65" s="3"/>
      <c r="AG65" s="16"/>
    </row>
    <row r="66" spans="2:33" s="4" customFormat="1" ht="15.75" x14ac:dyDescent="0.25">
      <c r="B66" s="7"/>
      <c r="P66" s="3"/>
      <c r="AG66" s="16"/>
    </row>
    <row r="67" spans="2:33" s="4" customFormat="1" ht="15.75" x14ac:dyDescent="0.25">
      <c r="B67" s="7"/>
      <c r="P67" s="3"/>
      <c r="AG67" s="16"/>
    </row>
    <row r="68" spans="2:33" s="4" customFormat="1" x14ac:dyDescent="0.2">
      <c r="B68" s="7"/>
      <c r="AG68" s="16"/>
    </row>
    <row r="69" spans="2:33" s="4" customFormat="1" x14ac:dyDescent="0.2">
      <c r="B69" s="7"/>
      <c r="AG69" s="16"/>
    </row>
    <row r="70" spans="2:33" s="4" customFormat="1" x14ac:dyDescent="0.2">
      <c r="B70" s="7"/>
      <c r="AG70" s="16"/>
    </row>
    <row r="71" spans="2:33" s="4" customFormat="1" x14ac:dyDescent="0.2">
      <c r="B71" s="7"/>
      <c r="AG71" s="16"/>
    </row>
    <row r="72" spans="2:33" s="4" customFormat="1" x14ac:dyDescent="0.2">
      <c r="B72" s="7"/>
      <c r="AG72" s="16"/>
    </row>
    <row r="73" spans="2:33" s="4" customFormat="1" x14ac:dyDescent="0.2">
      <c r="B73" s="7"/>
      <c r="AG73" s="16"/>
    </row>
    <row r="74" spans="2:33" s="4" customFormat="1" x14ac:dyDescent="0.2">
      <c r="B74" s="7"/>
      <c r="AG74" s="16"/>
    </row>
    <row r="75" spans="2:33" s="4" customFormat="1" x14ac:dyDescent="0.2">
      <c r="B75" s="7"/>
      <c r="AG75" s="16"/>
    </row>
    <row r="76" spans="2:33" s="4" customFormat="1" x14ac:dyDescent="0.2">
      <c r="B76" s="7"/>
      <c r="AG76" s="16"/>
    </row>
    <row r="77" spans="2:33" s="4" customFormat="1" x14ac:dyDescent="0.2">
      <c r="B77" s="11"/>
      <c r="AG77" s="16"/>
    </row>
    <row r="78" spans="2:33" s="4" customFormat="1" x14ac:dyDescent="0.2">
      <c r="B78" s="11"/>
      <c r="AG78" s="16"/>
    </row>
    <row r="79" spans="2:33" s="3" customFormat="1" ht="15.75" x14ac:dyDescent="0.25">
      <c r="B79" s="12"/>
      <c r="AG79" s="16"/>
    </row>
    <row r="80" spans="2:33" s="4" customFormat="1" x14ac:dyDescent="0.2">
      <c r="B80" s="7"/>
      <c r="AG80" s="16"/>
    </row>
    <row r="81" spans="2:33" s="4" customFormat="1" ht="15.75" x14ac:dyDescent="0.25">
      <c r="B81" s="9"/>
      <c r="AG81" s="16"/>
    </row>
    <row r="82" spans="2:33" s="4" customFormat="1" x14ac:dyDescent="0.2">
      <c r="B82" s="7"/>
      <c r="AG82" s="16"/>
    </row>
    <row r="83" spans="2:33" s="4" customFormat="1" x14ac:dyDescent="0.2">
      <c r="B83" s="7"/>
      <c r="AG83" s="16"/>
    </row>
    <row r="84" spans="2:33" s="4" customFormat="1" x14ac:dyDescent="0.2">
      <c r="B84" s="7"/>
      <c r="AG84" s="16"/>
    </row>
    <row r="85" spans="2:33" s="4" customFormat="1" x14ac:dyDescent="0.2">
      <c r="B85" s="7"/>
      <c r="AG85" s="16"/>
    </row>
    <row r="86" spans="2:33" s="4" customFormat="1" x14ac:dyDescent="0.2">
      <c r="B86" s="7"/>
      <c r="AG86" s="16"/>
    </row>
    <row r="87" spans="2:33" s="4" customFormat="1" x14ac:dyDescent="0.2">
      <c r="B87" s="7"/>
      <c r="AG87" s="16"/>
    </row>
    <row r="88" spans="2:33" s="4" customFormat="1" x14ac:dyDescent="0.2">
      <c r="B88" s="7"/>
      <c r="AG88" s="16"/>
    </row>
    <row r="89" spans="2:33" s="4" customFormat="1" x14ac:dyDescent="0.2">
      <c r="B89" s="7"/>
      <c r="AG89" s="16"/>
    </row>
    <row r="90" spans="2:33" s="4" customFormat="1" x14ac:dyDescent="0.2">
      <c r="B90" s="7"/>
      <c r="AG90" s="16"/>
    </row>
    <row r="91" spans="2:33" s="4" customFormat="1" x14ac:dyDescent="0.2">
      <c r="B91" s="7"/>
      <c r="AG91" s="16"/>
    </row>
    <row r="92" spans="2:33" s="4" customFormat="1" x14ac:dyDescent="0.2">
      <c r="B92" s="7"/>
      <c r="AG92" s="16"/>
    </row>
    <row r="93" spans="2:33" s="4" customFormat="1" x14ac:dyDescent="0.2">
      <c r="B93" s="7"/>
      <c r="AG93" s="16"/>
    </row>
    <row r="94" spans="2:33" s="4" customFormat="1" x14ac:dyDescent="0.2">
      <c r="B94" s="7"/>
      <c r="AG94" s="16"/>
    </row>
    <row r="95" spans="2:33" s="4" customFormat="1" x14ac:dyDescent="0.2">
      <c r="B95" s="7"/>
      <c r="AG95" s="16"/>
    </row>
    <row r="96" spans="2:33" s="4" customFormat="1" x14ac:dyDescent="0.2">
      <c r="B96" s="7"/>
      <c r="AG96" s="16"/>
    </row>
    <row r="97" spans="2:33" s="4" customFormat="1" x14ac:dyDescent="0.2">
      <c r="B97" s="7"/>
      <c r="AG97" s="16"/>
    </row>
    <row r="98" spans="2:33" s="4" customFormat="1" x14ac:dyDescent="0.2">
      <c r="B98" s="7"/>
      <c r="AG98" s="16"/>
    </row>
    <row r="99" spans="2:33" s="4" customFormat="1" x14ac:dyDescent="0.2">
      <c r="B99" s="7"/>
      <c r="AG99" s="16"/>
    </row>
    <row r="100" spans="2:33" s="4" customFormat="1" x14ac:dyDescent="0.2">
      <c r="B100" s="7"/>
      <c r="AG100" s="16"/>
    </row>
    <row r="101" spans="2:33" s="4" customFormat="1" x14ac:dyDescent="0.2">
      <c r="B101" s="7"/>
      <c r="AG101" s="16"/>
    </row>
    <row r="102" spans="2:33" s="4" customFormat="1" x14ac:dyDescent="0.2">
      <c r="B102" s="7"/>
      <c r="AG102" s="16"/>
    </row>
    <row r="103" spans="2:33" s="4" customFormat="1" x14ac:dyDescent="0.2">
      <c r="B103" s="7"/>
      <c r="AG103" s="16"/>
    </row>
    <row r="104" spans="2:33" s="4" customFormat="1" x14ac:dyDescent="0.2">
      <c r="B104" s="7"/>
      <c r="AG104" s="16"/>
    </row>
    <row r="105" spans="2:33" s="4" customFormat="1" x14ac:dyDescent="0.2">
      <c r="B105" s="7"/>
      <c r="AG105" s="16"/>
    </row>
    <row r="106" spans="2:33" s="4" customFormat="1" x14ac:dyDescent="0.2">
      <c r="B106" s="7"/>
      <c r="AG106" s="16"/>
    </row>
    <row r="107" spans="2:33" s="4" customFormat="1" x14ac:dyDescent="0.2">
      <c r="B107" s="7"/>
      <c r="AG107" s="16"/>
    </row>
    <row r="108" spans="2:33" s="4" customFormat="1" x14ac:dyDescent="0.2">
      <c r="B108" s="7"/>
      <c r="AG108" s="16"/>
    </row>
    <row r="109" spans="2:33" s="4" customFormat="1" x14ac:dyDescent="0.2">
      <c r="B109" s="7"/>
      <c r="AG109" s="16"/>
    </row>
    <row r="110" spans="2:33" s="4" customFormat="1" x14ac:dyDescent="0.2">
      <c r="B110" s="7"/>
      <c r="AG110" s="16"/>
    </row>
    <row r="111" spans="2:33" s="4" customFormat="1" x14ac:dyDescent="0.2">
      <c r="B111" s="7"/>
      <c r="AG111" s="16"/>
    </row>
    <row r="112" spans="2:33" s="4" customFormat="1" x14ac:dyDescent="0.2">
      <c r="B112" s="7"/>
      <c r="AG112" s="16"/>
    </row>
    <row r="113" spans="2:33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G113" s="16"/>
    </row>
    <row r="114" spans="2:33" x14ac:dyDescent="0.2">
      <c r="B114" s="5"/>
    </row>
    <row r="115" spans="2:33" x14ac:dyDescent="0.2">
      <c r="B115" s="5"/>
    </row>
    <row r="116" spans="2:33" x14ac:dyDescent="0.2">
      <c r="B116" s="5"/>
    </row>
    <row r="117" spans="2:33" x14ac:dyDescent="0.2">
      <c r="B117" s="5"/>
    </row>
    <row r="118" spans="2:33" x14ac:dyDescent="0.2">
      <c r="B118" s="5"/>
    </row>
    <row r="119" spans="2:33" x14ac:dyDescent="0.2">
      <c r="B119" s="5"/>
    </row>
    <row r="120" spans="2:33" x14ac:dyDescent="0.2">
      <c r="B120" s="5"/>
    </row>
    <row r="121" spans="2:33" x14ac:dyDescent="0.2">
      <c r="B121" s="5"/>
    </row>
    <row r="122" spans="2:33" x14ac:dyDescent="0.2">
      <c r="B122" s="5"/>
    </row>
    <row r="123" spans="2:33" x14ac:dyDescent="0.2">
      <c r="B123" s="5"/>
    </row>
    <row r="124" spans="2:33" x14ac:dyDescent="0.2">
      <c r="B124" s="5"/>
    </row>
    <row r="125" spans="2:33" x14ac:dyDescent="0.2">
      <c r="B125" s="5"/>
    </row>
    <row r="126" spans="2:33" x14ac:dyDescent="0.2">
      <c r="B126" s="5"/>
    </row>
    <row r="127" spans="2:33" x14ac:dyDescent="0.2">
      <c r="B127" s="5"/>
    </row>
    <row r="128" spans="2:33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55D878-5918-4036-BF76-36490C9331A6}">
  <dimension ref="A1:AI190"/>
  <sheetViews>
    <sheetView workbookViewId="0">
      <pane xSplit="1" ySplit="1" topLeftCell="T23" activePane="bottomRight" state="frozen"/>
      <selection pane="topRight" activeCell="B1" sqref="B1"/>
      <selection pane="bottomLeft" activeCell="A2" sqref="A2"/>
      <selection pane="bottomRight" activeCell="AF41" sqref="AF41"/>
    </sheetView>
  </sheetViews>
  <sheetFormatPr baseColWidth="10" defaultColWidth="10.75" defaultRowHeight="15" x14ac:dyDescent="0.2"/>
  <cols>
    <col min="1" max="1" width="18.625" style="2" bestFit="1" customWidth="1"/>
    <col min="2" max="2" width="7.75" style="6" customWidth="1"/>
    <col min="3" max="10" width="7.75" style="2" customWidth="1"/>
    <col min="11" max="11" width="7.625" style="2" customWidth="1"/>
    <col min="12" max="12" width="7.75" style="2" bestFit="1" customWidth="1"/>
    <col min="13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31" width="7.75" style="2" customWidth="1"/>
    <col min="32" max="32" width="18.625" style="15" bestFit="1" customWidth="1"/>
    <col min="33" max="16384" width="10.75" style="2"/>
  </cols>
  <sheetData>
    <row r="1" spans="1:35" s="15" customFormat="1" ht="15.75" x14ac:dyDescent="0.25">
      <c r="A1" s="28" t="s">
        <v>7</v>
      </c>
      <c r="B1" s="14" t="s">
        <v>356</v>
      </c>
      <c r="C1" s="14" t="s">
        <v>330</v>
      </c>
      <c r="D1" s="14" t="s">
        <v>331</v>
      </c>
      <c r="E1" s="14" t="s">
        <v>332</v>
      </c>
      <c r="F1" s="14" t="s">
        <v>333</v>
      </c>
      <c r="G1" s="14" t="s">
        <v>334</v>
      </c>
      <c r="H1" s="14" t="s">
        <v>335</v>
      </c>
      <c r="I1" s="14" t="s">
        <v>336</v>
      </c>
      <c r="J1" s="14" t="s">
        <v>337</v>
      </c>
      <c r="K1" s="14" t="s">
        <v>338</v>
      </c>
      <c r="L1" s="14" t="s">
        <v>329</v>
      </c>
      <c r="M1" s="14" t="s">
        <v>339</v>
      </c>
      <c r="N1" s="14" t="s">
        <v>340</v>
      </c>
      <c r="O1" s="14" t="s">
        <v>341</v>
      </c>
      <c r="P1" s="14" t="s">
        <v>342</v>
      </c>
      <c r="Q1" s="14" t="s">
        <v>343</v>
      </c>
      <c r="R1" s="14" t="s">
        <v>344</v>
      </c>
      <c r="S1" s="14" t="s">
        <v>345</v>
      </c>
      <c r="T1" s="14" t="s">
        <v>346</v>
      </c>
      <c r="U1" s="14" t="s">
        <v>347</v>
      </c>
      <c r="V1" s="14" t="s">
        <v>348</v>
      </c>
      <c r="W1" s="14" t="s">
        <v>349</v>
      </c>
      <c r="X1" s="14" t="s">
        <v>350</v>
      </c>
      <c r="Y1" s="14" t="s">
        <v>351</v>
      </c>
      <c r="Z1" s="14" t="s">
        <v>352</v>
      </c>
      <c r="AA1" s="14" t="s">
        <v>353</v>
      </c>
      <c r="AB1" s="14" t="s">
        <v>354</v>
      </c>
      <c r="AC1" s="14" t="s">
        <v>355</v>
      </c>
      <c r="AD1" s="14" t="s">
        <v>327</v>
      </c>
      <c r="AE1" s="15" t="s">
        <v>328</v>
      </c>
      <c r="AF1" s="13" t="s">
        <v>52</v>
      </c>
      <c r="AG1" s="14"/>
      <c r="AH1" s="14"/>
      <c r="AI1" s="14"/>
    </row>
    <row r="2" spans="1:35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24" t="s">
        <v>0</v>
      </c>
    </row>
    <row r="3" spans="1:35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5"/>
    </row>
    <row r="4" spans="1:35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5"/>
    </row>
    <row r="5" spans="1:35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5"/>
    </row>
    <row r="6" spans="1:35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9">
        <f>SUM(B2:AE6)</f>
        <v>0</v>
      </c>
    </row>
    <row r="7" spans="1:35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24" t="s">
        <v>1</v>
      </c>
    </row>
    <row r="8" spans="1:35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5"/>
    </row>
    <row r="9" spans="1:35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5"/>
    </row>
    <row r="10" spans="1:35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9">
        <f>SUM(B7:AE10)</f>
        <v>0</v>
      </c>
    </row>
    <row r="11" spans="1:35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24" t="s">
        <v>3</v>
      </c>
    </row>
    <row r="12" spans="1:35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</row>
    <row r="13" spans="1:35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</row>
    <row r="14" spans="1:35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9">
        <f>SUM(B11:AE14)</f>
        <v>0</v>
      </c>
    </row>
    <row r="15" spans="1:35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24" t="s">
        <v>2</v>
      </c>
    </row>
    <row r="16" spans="1:35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</row>
    <row r="17" spans="1:32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</row>
    <row r="18" spans="1:32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</row>
    <row r="19" spans="1:32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9">
        <f>SUM(B15:AE19)</f>
        <v>0</v>
      </c>
    </row>
    <row r="20" spans="1:32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24" t="s">
        <v>4</v>
      </c>
    </row>
    <row r="21" spans="1:32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</row>
    <row r="22" spans="1:32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</row>
    <row r="23" spans="1:32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</row>
    <row r="24" spans="1:32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9">
        <f>SUM(B20:AE24)</f>
        <v>0</v>
      </c>
    </row>
    <row r="25" spans="1:32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24" t="s">
        <v>20</v>
      </c>
    </row>
    <row r="26" spans="1:32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2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2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2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9">
        <f>SUM(B25:AE29)</f>
        <v>0</v>
      </c>
    </row>
    <row r="30" spans="1:32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24" t="s">
        <v>5</v>
      </c>
    </row>
    <row r="31" spans="1:32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2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1:32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1:32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9">
        <f>SUM(B30:AE34)</f>
        <v>0</v>
      </c>
    </row>
    <row r="35" spans="1:32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26" t="s">
        <v>12</v>
      </c>
    </row>
    <row r="36" spans="1:32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20"/>
    </row>
    <row r="37" spans="1:32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9">
        <f>SUM(B35:AE37)</f>
        <v>0</v>
      </c>
    </row>
    <row r="38" spans="1:32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26" t="s">
        <v>12</v>
      </c>
    </row>
    <row r="39" spans="1:32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1:32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9">
        <f>SUM(B38:AE40)</f>
        <v>0</v>
      </c>
    </row>
    <row r="41" spans="1:32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24" t="s">
        <v>388</v>
      </c>
    </row>
    <row r="42" spans="1:32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1:32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1:32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9">
        <f>SUM(B41:AE44)</f>
        <v>0</v>
      </c>
    </row>
    <row r="45" spans="1:32" s="15" customFormat="1" ht="15.75" x14ac:dyDescent="0.25">
      <c r="A45" s="24" t="s">
        <v>19</v>
      </c>
      <c r="B45" s="25">
        <f>SUM(B2:B44)</f>
        <v>0</v>
      </c>
      <c r="C45" s="25">
        <f t="shared" ref="C45:AE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 t="shared" si="0"/>
        <v>0</v>
      </c>
      <c r="AC45" s="25">
        <f t="shared" si="0"/>
        <v>0</v>
      </c>
      <c r="AD45" s="25">
        <f t="shared" si="0"/>
        <v>0</v>
      </c>
      <c r="AE45" s="25">
        <f t="shared" si="0"/>
        <v>0</v>
      </c>
      <c r="AF45" s="27">
        <f>SUM(B45:AE45)</f>
        <v>0</v>
      </c>
    </row>
    <row r="46" spans="1:32" x14ac:dyDescent="0.2">
      <c r="B46" s="5"/>
    </row>
    <row r="47" spans="1:32" s="4" customFormat="1" ht="15.75" x14ac:dyDescent="0.25">
      <c r="B47" s="9"/>
      <c r="AF47" s="16"/>
    </row>
    <row r="48" spans="1:32" s="4" customFormat="1" x14ac:dyDescent="0.2">
      <c r="B48" s="7"/>
      <c r="AF48" s="16"/>
    </row>
    <row r="49" spans="2:32" s="4" customFormat="1" x14ac:dyDescent="0.2">
      <c r="B49" s="7"/>
      <c r="AF49" s="16"/>
    </row>
    <row r="50" spans="2:32" s="4" customFormat="1" x14ac:dyDescent="0.2">
      <c r="B50" s="7"/>
      <c r="C50" s="10"/>
      <c r="AF50" s="16"/>
    </row>
    <row r="51" spans="2:32" s="4" customFormat="1" x14ac:dyDescent="0.2">
      <c r="B51" s="7"/>
      <c r="AF51" s="16"/>
    </row>
    <row r="52" spans="2:32" s="4" customFormat="1" x14ac:dyDescent="0.2">
      <c r="B52" s="7"/>
      <c r="L52" s="10"/>
      <c r="AF52" s="16"/>
    </row>
    <row r="53" spans="2:32" s="4" customFormat="1" x14ac:dyDescent="0.2">
      <c r="B53" s="7"/>
      <c r="AF53" s="16"/>
    </row>
    <row r="54" spans="2:32" s="4" customFormat="1" x14ac:dyDescent="0.2">
      <c r="B54" s="7"/>
      <c r="AF54" s="16"/>
    </row>
    <row r="55" spans="2:32" s="4" customFormat="1" x14ac:dyDescent="0.2">
      <c r="B55" s="7"/>
      <c r="AF55" s="16"/>
    </row>
    <row r="56" spans="2:32" s="4" customFormat="1" x14ac:dyDescent="0.2">
      <c r="B56" s="7"/>
      <c r="C56" s="10"/>
      <c r="AF56" s="16"/>
    </row>
    <row r="57" spans="2:32" s="4" customFormat="1" ht="15.75" x14ac:dyDescent="0.25">
      <c r="B57" s="7"/>
      <c r="C57" s="10"/>
      <c r="P57" s="3"/>
      <c r="AF57" s="16"/>
    </row>
    <row r="58" spans="2:32" s="4" customFormat="1" ht="15.75" x14ac:dyDescent="0.25">
      <c r="B58" s="7"/>
      <c r="H58" s="10"/>
      <c r="P58" s="3"/>
      <c r="AF58" s="16"/>
    </row>
    <row r="59" spans="2:32" s="4" customFormat="1" ht="15.75" x14ac:dyDescent="0.25">
      <c r="B59" s="7"/>
      <c r="P59" s="3"/>
      <c r="AF59" s="16"/>
    </row>
    <row r="60" spans="2:32" s="4" customFormat="1" ht="15.75" x14ac:dyDescent="0.25">
      <c r="B60" s="7"/>
      <c r="P60" s="3"/>
      <c r="AF60" s="16"/>
    </row>
    <row r="61" spans="2:32" s="4" customFormat="1" ht="15.75" x14ac:dyDescent="0.25">
      <c r="B61" s="7"/>
      <c r="P61" s="3"/>
      <c r="AF61" s="16"/>
    </row>
    <row r="62" spans="2:32" s="4" customFormat="1" ht="15.75" x14ac:dyDescent="0.25">
      <c r="B62" s="7"/>
      <c r="P62" s="3"/>
      <c r="AF62" s="16"/>
    </row>
    <row r="63" spans="2:32" s="4" customFormat="1" ht="15.75" x14ac:dyDescent="0.25">
      <c r="B63" s="7"/>
      <c r="C63" s="10"/>
      <c r="L63" s="10"/>
      <c r="P63" s="3"/>
      <c r="AF63" s="16"/>
    </row>
    <row r="64" spans="2:32" s="4" customFormat="1" ht="15.75" x14ac:dyDescent="0.25">
      <c r="B64" s="7"/>
      <c r="P64" s="3"/>
      <c r="AF64" s="16"/>
    </row>
    <row r="65" spans="2:32" s="4" customFormat="1" ht="15.75" x14ac:dyDescent="0.25">
      <c r="B65" s="7"/>
      <c r="P65" s="3"/>
      <c r="AF65" s="16"/>
    </row>
    <row r="66" spans="2:32" s="4" customFormat="1" ht="15.75" x14ac:dyDescent="0.25">
      <c r="B66" s="7"/>
      <c r="P66" s="3"/>
      <c r="AF66" s="16"/>
    </row>
    <row r="67" spans="2:32" s="4" customFormat="1" ht="15.75" x14ac:dyDescent="0.25">
      <c r="B67" s="7"/>
      <c r="P67" s="3"/>
      <c r="AF67" s="16"/>
    </row>
    <row r="68" spans="2:32" s="4" customFormat="1" x14ac:dyDescent="0.2">
      <c r="B68" s="7"/>
      <c r="AF68" s="16"/>
    </row>
    <row r="69" spans="2:32" s="4" customFormat="1" x14ac:dyDescent="0.2">
      <c r="B69" s="7"/>
      <c r="AF69" s="16"/>
    </row>
    <row r="70" spans="2:32" s="4" customFormat="1" x14ac:dyDescent="0.2">
      <c r="B70" s="7"/>
      <c r="AF70" s="16"/>
    </row>
    <row r="71" spans="2:32" s="4" customFormat="1" x14ac:dyDescent="0.2">
      <c r="B71" s="7"/>
      <c r="AF71" s="16"/>
    </row>
    <row r="72" spans="2:32" s="4" customFormat="1" x14ac:dyDescent="0.2">
      <c r="B72" s="7"/>
      <c r="AF72" s="16"/>
    </row>
    <row r="73" spans="2:32" s="4" customFormat="1" x14ac:dyDescent="0.2">
      <c r="B73" s="7"/>
      <c r="AF73" s="16"/>
    </row>
    <row r="74" spans="2:32" s="4" customFormat="1" x14ac:dyDescent="0.2">
      <c r="B74" s="7"/>
      <c r="AF74" s="16"/>
    </row>
    <row r="75" spans="2:32" s="4" customFormat="1" x14ac:dyDescent="0.2">
      <c r="B75" s="7"/>
      <c r="AF75" s="16"/>
    </row>
    <row r="76" spans="2:32" s="4" customFormat="1" x14ac:dyDescent="0.2">
      <c r="B76" s="7"/>
      <c r="AF76" s="16"/>
    </row>
    <row r="77" spans="2:32" s="4" customFormat="1" x14ac:dyDescent="0.2">
      <c r="B77" s="11"/>
      <c r="AF77" s="16"/>
    </row>
    <row r="78" spans="2:32" s="4" customFormat="1" x14ac:dyDescent="0.2">
      <c r="B78" s="11"/>
      <c r="AF78" s="16"/>
    </row>
    <row r="79" spans="2:32" s="3" customFormat="1" ht="15.75" x14ac:dyDescent="0.25">
      <c r="B79" s="12"/>
      <c r="AF79" s="16"/>
    </row>
    <row r="80" spans="2:32" s="4" customFormat="1" x14ac:dyDescent="0.2">
      <c r="B80" s="7"/>
      <c r="AF80" s="16"/>
    </row>
    <row r="81" spans="2:32" s="4" customFormat="1" ht="15.75" x14ac:dyDescent="0.25">
      <c r="B81" s="9"/>
      <c r="AF81" s="16"/>
    </row>
    <row r="82" spans="2:32" s="4" customFormat="1" x14ac:dyDescent="0.2">
      <c r="B82" s="7"/>
      <c r="AF82" s="16"/>
    </row>
    <row r="83" spans="2:32" s="4" customFormat="1" x14ac:dyDescent="0.2">
      <c r="B83" s="7"/>
      <c r="AF83" s="16"/>
    </row>
    <row r="84" spans="2:32" s="4" customFormat="1" x14ac:dyDescent="0.2">
      <c r="B84" s="7"/>
      <c r="AF84" s="16"/>
    </row>
    <row r="85" spans="2:32" s="4" customFormat="1" x14ac:dyDescent="0.2">
      <c r="B85" s="7"/>
      <c r="AF85" s="16"/>
    </row>
    <row r="86" spans="2:32" s="4" customFormat="1" x14ac:dyDescent="0.2">
      <c r="B86" s="7"/>
      <c r="AF86" s="16"/>
    </row>
    <row r="87" spans="2:32" s="4" customFormat="1" x14ac:dyDescent="0.2">
      <c r="B87" s="7"/>
      <c r="AF87" s="16"/>
    </row>
    <row r="88" spans="2:32" s="4" customFormat="1" x14ac:dyDescent="0.2">
      <c r="B88" s="7"/>
      <c r="AF88" s="16"/>
    </row>
    <row r="89" spans="2:32" s="4" customFormat="1" x14ac:dyDescent="0.2">
      <c r="B89" s="7"/>
      <c r="AF89" s="16"/>
    </row>
    <row r="90" spans="2:32" s="4" customFormat="1" x14ac:dyDescent="0.2">
      <c r="B90" s="7"/>
      <c r="AF90" s="16"/>
    </row>
    <row r="91" spans="2:32" s="4" customFormat="1" x14ac:dyDescent="0.2">
      <c r="B91" s="7"/>
      <c r="AF91" s="16"/>
    </row>
    <row r="92" spans="2:32" s="4" customFormat="1" x14ac:dyDescent="0.2">
      <c r="B92" s="7"/>
      <c r="AF92" s="16"/>
    </row>
    <row r="93" spans="2:32" s="4" customFormat="1" x14ac:dyDescent="0.2">
      <c r="B93" s="7"/>
      <c r="AF93" s="16"/>
    </row>
    <row r="94" spans="2:32" s="4" customFormat="1" x14ac:dyDescent="0.2">
      <c r="B94" s="7"/>
      <c r="AF94" s="16"/>
    </row>
    <row r="95" spans="2:32" s="4" customFormat="1" x14ac:dyDescent="0.2">
      <c r="B95" s="7"/>
      <c r="AF95" s="16"/>
    </row>
    <row r="96" spans="2:32" s="4" customFormat="1" x14ac:dyDescent="0.2">
      <c r="B96" s="7"/>
      <c r="AF96" s="16"/>
    </row>
    <row r="97" spans="2:32" s="4" customFormat="1" x14ac:dyDescent="0.2">
      <c r="B97" s="7"/>
      <c r="AF97" s="16"/>
    </row>
    <row r="98" spans="2:32" s="4" customFormat="1" x14ac:dyDescent="0.2">
      <c r="B98" s="7"/>
      <c r="AF98" s="16"/>
    </row>
    <row r="99" spans="2:32" s="4" customFormat="1" x14ac:dyDescent="0.2">
      <c r="B99" s="7"/>
      <c r="AF99" s="16"/>
    </row>
    <row r="100" spans="2:32" s="4" customFormat="1" x14ac:dyDescent="0.2">
      <c r="B100" s="7"/>
      <c r="AF100" s="16"/>
    </row>
    <row r="101" spans="2:32" s="4" customFormat="1" x14ac:dyDescent="0.2">
      <c r="B101" s="7"/>
      <c r="AF101" s="16"/>
    </row>
    <row r="102" spans="2:32" s="4" customFormat="1" x14ac:dyDescent="0.2">
      <c r="B102" s="7"/>
      <c r="AF102" s="16"/>
    </row>
    <row r="103" spans="2:32" s="4" customFormat="1" x14ac:dyDescent="0.2">
      <c r="B103" s="7"/>
      <c r="AF103" s="16"/>
    </row>
    <row r="104" spans="2:32" s="4" customFormat="1" x14ac:dyDescent="0.2">
      <c r="B104" s="7"/>
      <c r="AF104" s="16"/>
    </row>
    <row r="105" spans="2:32" s="4" customFormat="1" x14ac:dyDescent="0.2">
      <c r="B105" s="7"/>
      <c r="AF105" s="16"/>
    </row>
    <row r="106" spans="2:32" s="4" customFormat="1" x14ac:dyDescent="0.2">
      <c r="B106" s="7"/>
      <c r="AF106" s="16"/>
    </row>
    <row r="107" spans="2:32" s="4" customFormat="1" x14ac:dyDescent="0.2">
      <c r="B107" s="7"/>
      <c r="AF107" s="16"/>
    </row>
    <row r="108" spans="2:32" s="4" customFormat="1" x14ac:dyDescent="0.2">
      <c r="B108" s="7"/>
      <c r="AF108" s="16"/>
    </row>
    <row r="109" spans="2:32" s="4" customFormat="1" x14ac:dyDescent="0.2">
      <c r="B109" s="7"/>
      <c r="AF109" s="16"/>
    </row>
    <row r="110" spans="2:32" s="4" customFormat="1" x14ac:dyDescent="0.2">
      <c r="B110" s="7"/>
      <c r="AF110" s="16"/>
    </row>
    <row r="111" spans="2:32" s="4" customFormat="1" x14ac:dyDescent="0.2">
      <c r="B111" s="7"/>
      <c r="AF111" s="16"/>
    </row>
    <row r="112" spans="2:32" s="4" customFormat="1" x14ac:dyDescent="0.2">
      <c r="B112" s="7"/>
      <c r="AF112" s="16"/>
    </row>
    <row r="113" spans="2:32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F113" s="16"/>
    </row>
    <row r="114" spans="2:32" x14ac:dyDescent="0.2">
      <c r="B114" s="5"/>
    </row>
    <row r="115" spans="2:32" x14ac:dyDescent="0.2">
      <c r="B115" s="5"/>
    </row>
    <row r="116" spans="2:32" x14ac:dyDescent="0.2">
      <c r="B116" s="5"/>
    </row>
    <row r="117" spans="2:32" x14ac:dyDescent="0.2">
      <c r="B117" s="5"/>
    </row>
    <row r="118" spans="2:32" x14ac:dyDescent="0.2">
      <c r="B118" s="5"/>
    </row>
    <row r="119" spans="2:32" x14ac:dyDescent="0.2">
      <c r="B119" s="5"/>
    </row>
    <row r="120" spans="2:32" x14ac:dyDescent="0.2">
      <c r="B120" s="5"/>
    </row>
    <row r="121" spans="2:32" x14ac:dyDescent="0.2">
      <c r="B121" s="5"/>
    </row>
    <row r="122" spans="2:32" x14ac:dyDescent="0.2">
      <c r="B122" s="5"/>
    </row>
    <row r="123" spans="2:32" x14ac:dyDescent="0.2">
      <c r="B123" s="5"/>
    </row>
    <row r="124" spans="2:32" x14ac:dyDescent="0.2">
      <c r="B124" s="5"/>
    </row>
    <row r="125" spans="2:32" x14ac:dyDescent="0.2">
      <c r="B125" s="5"/>
    </row>
    <row r="126" spans="2:32" x14ac:dyDescent="0.2">
      <c r="B126" s="5"/>
    </row>
    <row r="127" spans="2:32" x14ac:dyDescent="0.2">
      <c r="B127" s="5"/>
    </row>
    <row r="128" spans="2:32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410C4-BF72-4F55-A39C-D4303610D0DD}">
  <dimension ref="A1:AJ190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C41" sqref="AC41"/>
    </sheetView>
  </sheetViews>
  <sheetFormatPr baseColWidth="10" defaultColWidth="10.75" defaultRowHeight="15" x14ac:dyDescent="0.2"/>
  <cols>
    <col min="1" max="1" width="18.625" style="2" bestFit="1" customWidth="1"/>
    <col min="2" max="2" width="7.75" style="6" customWidth="1"/>
    <col min="3" max="10" width="7.75" style="2" customWidth="1"/>
    <col min="11" max="11" width="7.625" style="2" customWidth="1"/>
    <col min="12" max="12" width="7.75" style="2" bestFit="1" customWidth="1"/>
    <col min="13" max="19" width="7.75" style="2" customWidth="1"/>
    <col min="20" max="20" width="7.625" style="2" customWidth="1"/>
    <col min="21" max="24" width="7.75" style="2" customWidth="1"/>
    <col min="25" max="26" width="7.625" style="2" customWidth="1"/>
    <col min="27" max="32" width="7.75" style="2" customWidth="1"/>
    <col min="33" max="33" width="18.625" style="15" bestFit="1" customWidth="1"/>
    <col min="34" max="16384" width="10.75" style="2"/>
  </cols>
  <sheetData>
    <row r="1" spans="1:36" s="15" customFormat="1" ht="15.75" x14ac:dyDescent="0.25">
      <c r="A1" s="28" t="s">
        <v>8</v>
      </c>
      <c r="B1" s="14" t="s">
        <v>360</v>
      </c>
      <c r="C1" s="14" t="s">
        <v>361</v>
      </c>
      <c r="D1" s="14" t="s">
        <v>362</v>
      </c>
      <c r="E1" s="14" t="s">
        <v>363</v>
      </c>
      <c r="F1" s="14" t="s">
        <v>364</v>
      </c>
      <c r="G1" s="14" t="s">
        <v>365</v>
      </c>
      <c r="H1" s="14" t="s">
        <v>366</v>
      </c>
      <c r="I1" s="14" t="s">
        <v>367</v>
      </c>
      <c r="J1" s="14" t="s">
        <v>368</v>
      </c>
      <c r="K1" s="14" t="s">
        <v>369</v>
      </c>
      <c r="L1" s="14" t="s">
        <v>370</v>
      </c>
      <c r="M1" s="14" t="s">
        <v>371</v>
      </c>
      <c r="N1" s="14" t="s">
        <v>372</v>
      </c>
      <c r="O1" s="14" t="s">
        <v>373</v>
      </c>
      <c r="P1" s="14" t="s">
        <v>374</v>
      </c>
      <c r="Q1" s="14" t="s">
        <v>375</v>
      </c>
      <c r="R1" s="14" t="s">
        <v>376</v>
      </c>
      <c r="S1" s="14" t="s">
        <v>377</v>
      </c>
      <c r="T1" s="14" t="s">
        <v>378</v>
      </c>
      <c r="U1" s="14" t="s">
        <v>379</v>
      </c>
      <c r="V1" s="14" t="s">
        <v>380</v>
      </c>
      <c r="W1" s="14" t="s">
        <v>381</v>
      </c>
      <c r="X1" s="14" t="s">
        <v>382</v>
      </c>
      <c r="Y1" s="14" t="s">
        <v>383</v>
      </c>
      <c r="Z1" s="14" t="s">
        <v>384</v>
      </c>
      <c r="AA1" s="14" t="s">
        <v>385</v>
      </c>
      <c r="AB1" s="14" t="s">
        <v>386</v>
      </c>
      <c r="AC1" s="14" t="s">
        <v>387</v>
      </c>
      <c r="AD1" s="14" t="s">
        <v>357</v>
      </c>
      <c r="AE1" s="14" t="s">
        <v>358</v>
      </c>
      <c r="AF1" s="15" t="s">
        <v>359</v>
      </c>
      <c r="AG1" s="13" t="s">
        <v>52</v>
      </c>
      <c r="AH1" s="14"/>
      <c r="AI1" s="14"/>
      <c r="AJ1" s="14"/>
    </row>
    <row r="2" spans="1:36" s="1" customFormat="1" ht="15.75" x14ac:dyDescent="0.25">
      <c r="A2" s="23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24" t="s">
        <v>0</v>
      </c>
    </row>
    <row r="3" spans="1:36" s="1" customFormat="1" ht="15.75" x14ac:dyDescent="0.25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5"/>
    </row>
    <row r="4" spans="1:36" s="1" customFormat="1" ht="15.75" x14ac:dyDescent="0.25">
      <c r="B4" s="17"/>
      <c r="C4" s="18"/>
      <c r="D4" s="18"/>
      <c r="E4" s="18"/>
      <c r="F4" s="18"/>
      <c r="G4" s="18"/>
      <c r="H4" s="18"/>
      <c r="I4" s="18" t="s">
        <v>53</v>
      </c>
      <c r="J4" s="18"/>
      <c r="K4" s="18"/>
      <c r="L4" s="18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5"/>
    </row>
    <row r="5" spans="1:36" s="1" customFormat="1" ht="15.75" x14ac:dyDescent="0.25"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5"/>
    </row>
    <row r="6" spans="1:36" s="1" customFormat="1" ht="15.75" x14ac:dyDescent="0.25"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9">
        <f>SUM(B2:AF6)</f>
        <v>0</v>
      </c>
    </row>
    <row r="7" spans="1:36" s="1" customFormat="1" ht="15.75" x14ac:dyDescent="0.25">
      <c r="A7" s="23" t="s">
        <v>1</v>
      </c>
      <c r="B7" s="17"/>
      <c r="C7" s="18"/>
      <c r="D7" s="18"/>
      <c r="E7" s="18"/>
      <c r="F7" s="18"/>
      <c r="G7" s="18"/>
      <c r="H7" s="18"/>
      <c r="I7" s="18"/>
      <c r="J7" s="18"/>
      <c r="K7" s="18"/>
      <c r="L7" s="18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24" t="s">
        <v>1</v>
      </c>
    </row>
    <row r="8" spans="1:36" s="1" customFormat="1" ht="15.75" x14ac:dyDescent="0.25"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5"/>
    </row>
    <row r="9" spans="1:36" s="1" customFormat="1" ht="15.75" x14ac:dyDescent="0.25"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5"/>
    </row>
    <row r="10" spans="1:36" s="1" customFormat="1" ht="15.75" x14ac:dyDescent="0.25">
      <c r="B10" s="1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9">
        <f>SUM(B7:AF10)</f>
        <v>0</v>
      </c>
    </row>
    <row r="11" spans="1:36" ht="15.75" x14ac:dyDescent="0.25">
      <c r="A11" s="23" t="s">
        <v>3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24" t="s">
        <v>3</v>
      </c>
    </row>
    <row r="12" spans="1:36" x14ac:dyDescent="0.2"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</row>
    <row r="13" spans="1:36" x14ac:dyDescent="0.2"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</row>
    <row r="14" spans="1:36" x14ac:dyDescent="0.2"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9">
        <f>SUM(B11:AF14)</f>
        <v>0</v>
      </c>
    </row>
    <row r="15" spans="1:36" ht="15.75" x14ac:dyDescent="0.25">
      <c r="A15" s="23" t="s">
        <v>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24" t="s">
        <v>2</v>
      </c>
    </row>
    <row r="16" spans="1:36" x14ac:dyDescent="0.2"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3" x14ac:dyDescent="0.2"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</row>
    <row r="18" spans="1:33" x14ac:dyDescent="0.2"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</row>
    <row r="19" spans="1:33" x14ac:dyDescent="0.2"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9">
        <f>SUM(B15:AF19)</f>
        <v>0</v>
      </c>
    </row>
    <row r="20" spans="1:33" ht="15.75" x14ac:dyDescent="0.25">
      <c r="A20" s="24" t="s">
        <v>4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24" t="s">
        <v>4</v>
      </c>
    </row>
    <row r="21" spans="1:33" x14ac:dyDescent="0.2"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</row>
    <row r="22" spans="1:33" x14ac:dyDescent="0.2"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</row>
    <row r="23" spans="1:33" x14ac:dyDescent="0.2"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</row>
    <row r="24" spans="1:33" x14ac:dyDescent="0.2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9">
        <f>SUM(B20:AF24)</f>
        <v>0</v>
      </c>
    </row>
    <row r="25" spans="1:33" ht="15.75" x14ac:dyDescent="0.25">
      <c r="A25" s="23" t="s">
        <v>20</v>
      </c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24" t="s">
        <v>20</v>
      </c>
    </row>
    <row r="26" spans="1:33" x14ac:dyDescent="0.2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</row>
    <row r="27" spans="1:33" x14ac:dyDescent="0.2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</row>
    <row r="28" spans="1:33" x14ac:dyDescent="0.2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</row>
    <row r="29" spans="1:33" x14ac:dyDescent="0.2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9">
        <f>SUM(B25:AF29)</f>
        <v>0</v>
      </c>
    </row>
    <row r="30" spans="1:33" ht="15.75" x14ac:dyDescent="0.25">
      <c r="A30" s="23" t="s">
        <v>5</v>
      </c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24" t="s">
        <v>5</v>
      </c>
    </row>
    <row r="31" spans="1:33" x14ac:dyDescent="0.2">
      <c r="B31" s="17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</row>
    <row r="32" spans="1:33" x14ac:dyDescent="0.2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</row>
    <row r="33" spans="1:33" x14ac:dyDescent="0.2">
      <c r="B33" s="17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</row>
    <row r="34" spans="1:33" x14ac:dyDescent="0.2">
      <c r="B34" s="17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9">
        <f>SUM(B30:AF34)</f>
        <v>0</v>
      </c>
    </row>
    <row r="35" spans="1:33" ht="15.75" x14ac:dyDescent="0.25">
      <c r="A35" s="22" t="s">
        <v>12</v>
      </c>
      <c r="B35" s="17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26" t="s">
        <v>12</v>
      </c>
    </row>
    <row r="36" spans="1:33" ht="15.75" x14ac:dyDescent="0.25">
      <c r="A36" s="8"/>
      <c r="B36" s="17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20"/>
    </row>
    <row r="37" spans="1:33" x14ac:dyDescent="0.2">
      <c r="B37" s="17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9">
        <f>SUM(B35:AF37)</f>
        <v>0</v>
      </c>
    </row>
    <row r="38" spans="1:33" ht="15.75" x14ac:dyDescent="0.25">
      <c r="A38" s="22" t="s">
        <v>12</v>
      </c>
      <c r="B38" s="17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26" t="s">
        <v>12</v>
      </c>
    </row>
    <row r="39" spans="1:33" x14ac:dyDescent="0.2">
      <c r="B39" s="17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</row>
    <row r="40" spans="1:33" x14ac:dyDescent="0.2">
      <c r="B40" s="17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9">
        <f>SUM(B38:AF40)</f>
        <v>0</v>
      </c>
    </row>
    <row r="41" spans="1:33" ht="15.75" x14ac:dyDescent="0.25">
      <c r="A41" s="24" t="s">
        <v>388</v>
      </c>
      <c r="B41" s="17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24" t="s">
        <v>388</v>
      </c>
    </row>
    <row r="42" spans="1:33" x14ac:dyDescent="0.2">
      <c r="B42" s="17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</row>
    <row r="43" spans="1:33" x14ac:dyDescent="0.2">
      <c r="B43" s="17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</row>
    <row r="44" spans="1:33" x14ac:dyDescent="0.2">
      <c r="B44" s="17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9">
        <f>SUM(B41:AF44)</f>
        <v>0</v>
      </c>
    </row>
    <row r="45" spans="1:33" s="15" customFormat="1" ht="15.75" x14ac:dyDescent="0.25">
      <c r="A45" s="24" t="s">
        <v>19</v>
      </c>
      <c r="B45" s="25">
        <f>SUM(B2:B44)</f>
        <v>0</v>
      </c>
      <c r="C45" s="25">
        <f t="shared" ref="C45:AA45" si="0">SUM(C2:C44)</f>
        <v>0</v>
      </c>
      <c r="D45" s="25">
        <f t="shared" si="0"/>
        <v>0</v>
      </c>
      <c r="E45" s="25">
        <f t="shared" si="0"/>
        <v>0</v>
      </c>
      <c r="F45" s="25">
        <f t="shared" si="0"/>
        <v>0</v>
      </c>
      <c r="G45" s="25">
        <f t="shared" si="0"/>
        <v>0</v>
      </c>
      <c r="H45" s="25">
        <f t="shared" si="0"/>
        <v>0</v>
      </c>
      <c r="I45" s="25">
        <f t="shared" si="0"/>
        <v>0</v>
      </c>
      <c r="J45" s="25">
        <f t="shared" si="0"/>
        <v>0</v>
      </c>
      <c r="K45" s="25">
        <f t="shared" si="0"/>
        <v>0</v>
      </c>
      <c r="L45" s="25">
        <f t="shared" si="0"/>
        <v>0</v>
      </c>
      <c r="M45" s="25">
        <f t="shared" si="0"/>
        <v>0</v>
      </c>
      <c r="N45" s="25">
        <f t="shared" si="0"/>
        <v>0</v>
      </c>
      <c r="O45" s="25">
        <f t="shared" si="0"/>
        <v>0</v>
      </c>
      <c r="P45" s="25">
        <f t="shared" si="0"/>
        <v>0</v>
      </c>
      <c r="Q45" s="25">
        <f t="shared" si="0"/>
        <v>0</v>
      </c>
      <c r="R45" s="25">
        <f t="shared" si="0"/>
        <v>0</v>
      </c>
      <c r="S45" s="25">
        <f t="shared" si="0"/>
        <v>0</v>
      </c>
      <c r="T45" s="25">
        <f t="shared" si="0"/>
        <v>0</v>
      </c>
      <c r="U45" s="25">
        <f t="shared" si="0"/>
        <v>0</v>
      </c>
      <c r="V45" s="25">
        <f t="shared" si="0"/>
        <v>0</v>
      </c>
      <c r="W45" s="25">
        <f t="shared" si="0"/>
        <v>0</v>
      </c>
      <c r="X45" s="25">
        <f t="shared" si="0"/>
        <v>0</v>
      </c>
      <c r="Y45" s="25">
        <f t="shared" si="0"/>
        <v>0</v>
      </c>
      <c r="Z45" s="25">
        <f t="shared" si="0"/>
        <v>0</v>
      </c>
      <c r="AA45" s="25">
        <f t="shared" si="0"/>
        <v>0</v>
      </c>
      <c r="AB45" s="25">
        <f>SUM(AB2:AB44)</f>
        <v>0</v>
      </c>
      <c r="AC45" s="25">
        <f>SUM(AC2:AC44)</f>
        <v>0</v>
      </c>
      <c r="AD45" s="25">
        <f>SUM(AD2:AD44)</f>
        <v>0</v>
      </c>
      <c r="AE45" s="25">
        <f>SUM(AE2:AE44)</f>
        <v>0</v>
      </c>
      <c r="AF45" s="25">
        <f>SUM(AF2:AF44)</f>
        <v>0</v>
      </c>
      <c r="AG45" s="27">
        <f>SUM(B45:AF45)</f>
        <v>0</v>
      </c>
    </row>
    <row r="46" spans="1:33" x14ac:dyDescent="0.2">
      <c r="B46" s="5"/>
    </row>
    <row r="47" spans="1:33" s="4" customFormat="1" ht="15.75" x14ac:dyDescent="0.25">
      <c r="B47" s="9"/>
      <c r="AG47" s="16"/>
    </row>
    <row r="48" spans="1:33" s="4" customFormat="1" x14ac:dyDescent="0.2">
      <c r="B48" s="7"/>
      <c r="AG48" s="16"/>
    </row>
    <row r="49" spans="2:33" s="4" customFormat="1" x14ac:dyDescent="0.2">
      <c r="B49" s="7"/>
      <c r="AG49" s="16"/>
    </row>
    <row r="50" spans="2:33" s="4" customFormat="1" x14ac:dyDescent="0.2">
      <c r="B50" s="7"/>
      <c r="C50" s="10"/>
      <c r="AG50" s="16"/>
    </row>
    <row r="51" spans="2:33" s="4" customFormat="1" x14ac:dyDescent="0.2">
      <c r="B51" s="7"/>
      <c r="AG51" s="16"/>
    </row>
    <row r="52" spans="2:33" s="4" customFormat="1" x14ac:dyDescent="0.2">
      <c r="B52" s="7"/>
      <c r="L52" s="10"/>
      <c r="AG52" s="16"/>
    </row>
    <row r="53" spans="2:33" s="4" customFormat="1" x14ac:dyDescent="0.2">
      <c r="B53" s="7"/>
      <c r="AG53" s="16"/>
    </row>
    <row r="54" spans="2:33" s="4" customFormat="1" x14ac:dyDescent="0.2">
      <c r="B54" s="7"/>
      <c r="AG54" s="16"/>
    </row>
    <row r="55" spans="2:33" s="4" customFormat="1" x14ac:dyDescent="0.2">
      <c r="B55" s="7"/>
      <c r="AG55" s="16"/>
    </row>
    <row r="56" spans="2:33" s="4" customFormat="1" x14ac:dyDescent="0.2">
      <c r="B56" s="7"/>
      <c r="C56" s="10"/>
      <c r="AG56" s="16"/>
    </row>
    <row r="57" spans="2:33" s="4" customFormat="1" ht="15.75" x14ac:dyDescent="0.25">
      <c r="B57" s="7"/>
      <c r="C57" s="10"/>
      <c r="P57" s="3"/>
      <c r="AG57" s="16"/>
    </row>
    <row r="58" spans="2:33" s="4" customFormat="1" ht="15.75" x14ac:dyDescent="0.25">
      <c r="B58" s="7"/>
      <c r="H58" s="10"/>
      <c r="P58" s="3"/>
      <c r="AG58" s="16"/>
    </row>
    <row r="59" spans="2:33" s="4" customFormat="1" ht="15.75" x14ac:dyDescent="0.25">
      <c r="B59" s="7"/>
      <c r="P59" s="3"/>
      <c r="AG59" s="16"/>
    </row>
    <row r="60" spans="2:33" s="4" customFormat="1" ht="15.75" x14ac:dyDescent="0.25">
      <c r="B60" s="7"/>
      <c r="P60" s="3"/>
      <c r="AG60" s="16"/>
    </row>
    <row r="61" spans="2:33" s="4" customFormat="1" ht="15.75" x14ac:dyDescent="0.25">
      <c r="B61" s="7"/>
      <c r="P61" s="3"/>
      <c r="AG61" s="16"/>
    </row>
    <row r="62" spans="2:33" s="4" customFormat="1" ht="15.75" x14ac:dyDescent="0.25">
      <c r="B62" s="7"/>
      <c r="P62" s="3"/>
      <c r="AG62" s="16"/>
    </row>
    <row r="63" spans="2:33" s="4" customFormat="1" ht="15.75" x14ac:dyDescent="0.25">
      <c r="B63" s="7"/>
      <c r="C63" s="10"/>
      <c r="L63" s="10"/>
      <c r="P63" s="3"/>
      <c r="AG63" s="16"/>
    </row>
    <row r="64" spans="2:33" s="4" customFormat="1" ht="15.75" x14ac:dyDescent="0.25">
      <c r="B64" s="7"/>
      <c r="P64" s="3"/>
      <c r="AG64" s="16"/>
    </row>
    <row r="65" spans="2:33" s="4" customFormat="1" ht="15.75" x14ac:dyDescent="0.25">
      <c r="B65" s="7"/>
      <c r="P65" s="3"/>
      <c r="AG65" s="16"/>
    </row>
    <row r="66" spans="2:33" s="4" customFormat="1" ht="15.75" x14ac:dyDescent="0.25">
      <c r="B66" s="7"/>
      <c r="P66" s="3"/>
      <c r="AG66" s="16"/>
    </row>
    <row r="67" spans="2:33" s="4" customFormat="1" ht="15.75" x14ac:dyDescent="0.25">
      <c r="B67" s="7"/>
      <c r="P67" s="3"/>
      <c r="AG67" s="16"/>
    </row>
    <row r="68" spans="2:33" s="4" customFormat="1" x14ac:dyDescent="0.2">
      <c r="B68" s="7"/>
      <c r="AG68" s="16"/>
    </row>
    <row r="69" spans="2:33" s="4" customFormat="1" x14ac:dyDescent="0.2">
      <c r="B69" s="7"/>
      <c r="AG69" s="16"/>
    </row>
    <row r="70" spans="2:33" s="4" customFormat="1" x14ac:dyDescent="0.2">
      <c r="B70" s="7"/>
      <c r="AG70" s="16"/>
    </row>
    <row r="71" spans="2:33" s="4" customFormat="1" x14ac:dyDescent="0.2">
      <c r="B71" s="7"/>
      <c r="AG71" s="16"/>
    </row>
    <row r="72" spans="2:33" s="4" customFormat="1" x14ac:dyDescent="0.2">
      <c r="B72" s="7"/>
      <c r="AG72" s="16"/>
    </row>
    <row r="73" spans="2:33" s="4" customFormat="1" x14ac:dyDescent="0.2">
      <c r="B73" s="7"/>
      <c r="AG73" s="16"/>
    </row>
    <row r="74" spans="2:33" s="4" customFormat="1" x14ac:dyDescent="0.2">
      <c r="B74" s="7"/>
      <c r="AG74" s="16"/>
    </row>
    <row r="75" spans="2:33" s="4" customFormat="1" x14ac:dyDescent="0.2">
      <c r="B75" s="7"/>
      <c r="AG75" s="16"/>
    </row>
    <row r="76" spans="2:33" s="4" customFormat="1" x14ac:dyDescent="0.2">
      <c r="B76" s="7"/>
      <c r="AG76" s="16"/>
    </row>
    <row r="77" spans="2:33" s="4" customFormat="1" x14ac:dyDescent="0.2">
      <c r="B77" s="11"/>
      <c r="AG77" s="16"/>
    </row>
    <row r="78" spans="2:33" s="4" customFormat="1" x14ac:dyDescent="0.2">
      <c r="B78" s="11"/>
      <c r="AG78" s="16"/>
    </row>
    <row r="79" spans="2:33" s="3" customFormat="1" ht="15.75" x14ac:dyDescent="0.25">
      <c r="B79" s="12"/>
      <c r="AG79" s="16"/>
    </row>
    <row r="80" spans="2:33" s="4" customFormat="1" x14ac:dyDescent="0.2">
      <c r="B80" s="7"/>
      <c r="AG80" s="16"/>
    </row>
    <row r="81" spans="2:33" s="4" customFormat="1" ht="15.75" x14ac:dyDescent="0.25">
      <c r="B81" s="9"/>
      <c r="AG81" s="16"/>
    </row>
    <row r="82" spans="2:33" s="4" customFormat="1" x14ac:dyDescent="0.2">
      <c r="B82" s="7"/>
      <c r="AG82" s="16"/>
    </row>
    <row r="83" spans="2:33" s="4" customFormat="1" x14ac:dyDescent="0.2">
      <c r="B83" s="7"/>
      <c r="AG83" s="16"/>
    </row>
    <row r="84" spans="2:33" s="4" customFormat="1" x14ac:dyDescent="0.2">
      <c r="B84" s="7"/>
      <c r="AG84" s="16"/>
    </row>
    <row r="85" spans="2:33" s="4" customFormat="1" x14ac:dyDescent="0.2">
      <c r="B85" s="7"/>
      <c r="AG85" s="16"/>
    </row>
    <row r="86" spans="2:33" s="4" customFormat="1" x14ac:dyDescent="0.2">
      <c r="B86" s="7"/>
      <c r="AG86" s="16"/>
    </row>
    <row r="87" spans="2:33" s="4" customFormat="1" x14ac:dyDescent="0.2">
      <c r="B87" s="7"/>
      <c r="AG87" s="16"/>
    </row>
    <row r="88" spans="2:33" s="4" customFormat="1" x14ac:dyDescent="0.2">
      <c r="B88" s="7"/>
      <c r="AG88" s="16"/>
    </row>
    <row r="89" spans="2:33" s="4" customFormat="1" x14ac:dyDescent="0.2">
      <c r="B89" s="7"/>
      <c r="AG89" s="16"/>
    </row>
    <row r="90" spans="2:33" s="4" customFormat="1" x14ac:dyDescent="0.2">
      <c r="B90" s="7"/>
      <c r="AG90" s="16"/>
    </row>
    <row r="91" spans="2:33" s="4" customFormat="1" x14ac:dyDescent="0.2">
      <c r="B91" s="7"/>
      <c r="AG91" s="16"/>
    </row>
    <row r="92" spans="2:33" s="4" customFormat="1" x14ac:dyDescent="0.2">
      <c r="B92" s="7"/>
      <c r="AG92" s="16"/>
    </row>
    <row r="93" spans="2:33" s="4" customFormat="1" x14ac:dyDescent="0.2">
      <c r="B93" s="7"/>
      <c r="AG93" s="16"/>
    </row>
    <row r="94" spans="2:33" s="4" customFormat="1" x14ac:dyDescent="0.2">
      <c r="B94" s="7"/>
      <c r="AG94" s="16"/>
    </row>
    <row r="95" spans="2:33" s="4" customFormat="1" x14ac:dyDescent="0.2">
      <c r="B95" s="7"/>
      <c r="AG95" s="16"/>
    </row>
    <row r="96" spans="2:33" s="4" customFormat="1" x14ac:dyDescent="0.2">
      <c r="B96" s="7"/>
      <c r="AG96" s="16"/>
    </row>
    <row r="97" spans="2:33" s="4" customFormat="1" x14ac:dyDescent="0.2">
      <c r="B97" s="7"/>
      <c r="AG97" s="16"/>
    </row>
    <row r="98" spans="2:33" s="4" customFormat="1" x14ac:dyDescent="0.2">
      <c r="B98" s="7"/>
      <c r="AG98" s="16"/>
    </row>
    <row r="99" spans="2:33" s="4" customFormat="1" x14ac:dyDescent="0.2">
      <c r="B99" s="7"/>
      <c r="AG99" s="16"/>
    </row>
    <row r="100" spans="2:33" s="4" customFormat="1" x14ac:dyDescent="0.2">
      <c r="B100" s="7"/>
      <c r="AG100" s="16"/>
    </row>
    <row r="101" spans="2:33" s="4" customFormat="1" x14ac:dyDescent="0.2">
      <c r="B101" s="7"/>
      <c r="AG101" s="16"/>
    </row>
    <row r="102" spans="2:33" s="4" customFormat="1" x14ac:dyDescent="0.2">
      <c r="B102" s="7"/>
      <c r="AG102" s="16"/>
    </row>
    <row r="103" spans="2:33" s="4" customFormat="1" x14ac:dyDescent="0.2">
      <c r="B103" s="7"/>
      <c r="AG103" s="16"/>
    </row>
    <row r="104" spans="2:33" s="4" customFormat="1" x14ac:dyDescent="0.2">
      <c r="B104" s="7"/>
      <c r="AG104" s="16"/>
    </row>
    <row r="105" spans="2:33" s="4" customFormat="1" x14ac:dyDescent="0.2">
      <c r="B105" s="7"/>
      <c r="AG105" s="16"/>
    </row>
    <row r="106" spans="2:33" s="4" customFormat="1" x14ac:dyDescent="0.2">
      <c r="B106" s="7"/>
      <c r="AG106" s="16"/>
    </row>
    <row r="107" spans="2:33" s="4" customFormat="1" x14ac:dyDescent="0.2">
      <c r="B107" s="7"/>
      <c r="AG107" s="16"/>
    </row>
    <row r="108" spans="2:33" s="4" customFormat="1" x14ac:dyDescent="0.2">
      <c r="B108" s="7"/>
      <c r="AG108" s="16"/>
    </row>
    <row r="109" spans="2:33" s="4" customFormat="1" x14ac:dyDescent="0.2">
      <c r="B109" s="7"/>
      <c r="AG109" s="16"/>
    </row>
    <row r="110" spans="2:33" s="4" customFormat="1" x14ac:dyDescent="0.2">
      <c r="B110" s="7"/>
      <c r="AG110" s="16"/>
    </row>
    <row r="111" spans="2:33" s="4" customFormat="1" x14ac:dyDescent="0.2">
      <c r="B111" s="7"/>
      <c r="AG111" s="16"/>
    </row>
    <row r="112" spans="2:33" s="4" customFormat="1" x14ac:dyDescent="0.2">
      <c r="B112" s="7"/>
      <c r="AG112" s="16"/>
    </row>
    <row r="113" spans="2:33" s="4" customFormat="1" ht="15.75" x14ac:dyDescent="0.25">
      <c r="B113" s="12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AG113" s="16"/>
    </row>
    <row r="114" spans="2:33" x14ac:dyDescent="0.2">
      <c r="B114" s="5"/>
    </row>
    <row r="115" spans="2:33" x14ac:dyDescent="0.2">
      <c r="B115" s="5"/>
    </row>
    <row r="116" spans="2:33" x14ac:dyDescent="0.2">
      <c r="B116" s="5"/>
    </row>
    <row r="117" spans="2:33" x14ac:dyDescent="0.2">
      <c r="B117" s="5"/>
    </row>
    <row r="118" spans="2:33" x14ac:dyDescent="0.2">
      <c r="B118" s="5"/>
    </row>
    <row r="119" spans="2:33" x14ac:dyDescent="0.2">
      <c r="B119" s="5"/>
    </row>
    <row r="120" spans="2:33" x14ac:dyDescent="0.2">
      <c r="B120" s="5"/>
    </row>
    <row r="121" spans="2:33" x14ac:dyDescent="0.2">
      <c r="B121" s="5"/>
    </row>
    <row r="122" spans="2:33" x14ac:dyDescent="0.2">
      <c r="B122" s="5"/>
    </row>
    <row r="123" spans="2:33" x14ac:dyDescent="0.2">
      <c r="B123" s="5"/>
    </row>
    <row r="124" spans="2:33" x14ac:dyDescent="0.2">
      <c r="B124" s="5"/>
    </row>
    <row r="125" spans="2:33" x14ac:dyDescent="0.2">
      <c r="B125" s="5"/>
    </row>
    <row r="126" spans="2:33" x14ac:dyDescent="0.2">
      <c r="B126" s="5"/>
    </row>
    <row r="127" spans="2:33" x14ac:dyDescent="0.2">
      <c r="B127" s="5"/>
    </row>
    <row r="128" spans="2:33" x14ac:dyDescent="0.2">
      <c r="B128" s="5"/>
    </row>
    <row r="129" spans="2:2" x14ac:dyDescent="0.2">
      <c r="B129" s="5"/>
    </row>
    <row r="130" spans="2:2" x14ac:dyDescent="0.2">
      <c r="B130" s="5"/>
    </row>
    <row r="131" spans="2:2" x14ac:dyDescent="0.2">
      <c r="B131" s="5"/>
    </row>
    <row r="132" spans="2:2" x14ac:dyDescent="0.2">
      <c r="B132" s="5"/>
    </row>
    <row r="133" spans="2:2" x14ac:dyDescent="0.2">
      <c r="B133" s="5"/>
    </row>
    <row r="134" spans="2:2" x14ac:dyDescent="0.2">
      <c r="B134" s="5"/>
    </row>
    <row r="135" spans="2:2" x14ac:dyDescent="0.2">
      <c r="B135" s="5"/>
    </row>
    <row r="136" spans="2:2" x14ac:dyDescent="0.2">
      <c r="B136" s="5"/>
    </row>
    <row r="137" spans="2:2" x14ac:dyDescent="0.2">
      <c r="B137" s="5"/>
    </row>
    <row r="138" spans="2:2" x14ac:dyDescent="0.2">
      <c r="B138" s="5"/>
    </row>
    <row r="139" spans="2:2" x14ac:dyDescent="0.2">
      <c r="B139" s="5"/>
    </row>
    <row r="140" spans="2:2" x14ac:dyDescent="0.2">
      <c r="B140" s="5"/>
    </row>
    <row r="141" spans="2:2" x14ac:dyDescent="0.2">
      <c r="B141" s="5"/>
    </row>
    <row r="142" spans="2:2" x14ac:dyDescent="0.2">
      <c r="B142" s="5"/>
    </row>
    <row r="143" spans="2:2" x14ac:dyDescent="0.2">
      <c r="B143" s="5"/>
    </row>
    <row r="144" spans="2:2" x14ac:dyDescent="0.2">
      <c r="B144" s="5"/>
    </row>
    <row r="145" spans="2:2" x14ac:dyDescent="0.2">
      <c r="B145" s="5"/>
    </row>
    <row r="146" spans="2:2" x14ac:dyDescent="0.2">
      <c r="B146" s="5"/>
    </row>
    <row r="147" spans="2:2" x14ac:dyDescent="0.2">
      <c r="B147" s="5"/>
    </row>
    <row r="148" spans="2:2" x14ac:dyDescent="0.2">
      <c r="B148" s="5"/>
    </row>
    <row r="149" spans="2:2" x14ac:dyDescent="0.2">
      <c r="B149" s="5"/>
    </row>
    <row r="150" spans="2:2" x14ac:dyDescent="0.2">
      <c r="B150" s="5"/>
    </row>
    <row r="151" spans="2:2" x14ac:dyDescent="0.2">
      <c r="B151" s="5"/>
    </row>
    <row r="152" spans="2:2" x14ac:dyDescent="0.2">
      <c r="B152" s="5"/>
    </row>
    <row r="153" spans="2:2" x14ac:dyDescent="0.2">
      <c r="B153" s="5"/>
    </row>
    <row r="154" spans="2:2" x14ac:dyDescent="0.2">
      <c r="B154" s="5"/>
    </row>
    <row r="155" spans="2:2" x14ac:dyDescent="0.2">
      <c r="B155" s="5"/>
    </row>
    <row r="156" spans="2:2" x14ac:dyDescent="0.2">
      <c r="B156" s="5"/>
    </row>
    <row r="157" spans="2:2" x14ac:dyDescent="0.2">
      <c r="B157" s="5"/>
    </row>
    <row r="158" spans="2:2" x14ac:dyDescent="0.2">
      <c r="B158" s="5"/>
    </row>
    <row r="159" spans="2:2" x14ac:dyDescent="0.2">
      <c r="B159" s="5"/>
    </row>
    <row r="160" spans="2:2" x14ac:dyDescent="0.2">
      <c r="B160" s="5"/>
    </row>
    <row r="161" spans="2:2" x14ac:dyDescent="0.2">
      <c r="B161" s="5"/>
    </row>
    <row r="162" spans="2:2" x14ac:dyDescent="0.2">
      <c r="B162" s="5"/>
    </row>
    <row r="163" spans="2:2" x14ac:dyDescent="0.2">
      <c r="B163" s="5"/>
    </row>
    <row r="164" spans="2:2" x14ac:dyDescent="0.2">
      <c r="B164" s="5"/>
    </row>
    <row r="165" spans="2:2" x14ac:dyDescent="0.2">
      <c r="B165" s="5"/>
    </row>
    <row r="166" spans="2:2" x14ac:dyDescent="0.2">
      <c r="B166" s="5"/>
    </row>
    <row r="167" spans="2:2" x14ac:dyDescent="0.2">
      <c r="B167" s="5"/>
    </row>
    <row r="168" spans="2:2" x14ac:dyDescent="0.2">
      <c r="B168" s="5"/>
    </row>
    <row r="169" spans="2:2" x14ac:dyDescent="0.2">
      <c r="B169" s="5"/>
    </row>
    <row r="170" spans="2:2" x14ac:dyDescent="0.2">
      <c r="B170" s="5"/>
    </row>
    <row r="171" spans="2:2" x14ac:dyDescent="0.2">
      <c r="B171" s="5"/>
    </row>
    <row r="172" spans="2:2" x14ac:dyDescent="0.2">
      <c r="B172" s="5"/>
    </row>
    <row r="173" spans="2:2" x14ac:dyDescent="0.2">
      <c r="B173" s="5"/>
    </row>
    <row r="174" spans="2:2" x14ac:dyDescent="0.2">
      <c r="B174" s="5"/>
    </row>
    <row r="175" spans="2:2" x14ac:dyDescent="0.2">
      <c r="B175" s="5"/>
    </row>
    <row r="176" spans="2:2" x14ac:dyDescent="0.2">
      <c r="B176" s="5"/>
    </row>
    <row r="177" spans="2:2" x14ac:dyDescent="0.2">
      <c r="B177" s="5"/>
    </row>
    <row r="178" spans="2:2" x14ac:dyDescent="0.2">
      <c r="B178" s="5"/>
    </row>
    <row r="179" spans="2:2" x14ac:dyDescent="0.2">
      <c r="B179" s="5"/>
    </row>
    <row r="180" spans="2:2" x14ac:dyDescent="0.2">
      <c r="B180" s="5"/>
    </row>
    <row r="181" spans="2:2" x14ac:dyDescent="0.2">
      <c r="B181" s="5"/>
    </row>
    <row r="182" spans="2:2" x14ac:dyDescent="0.2">
      <c r="B182" s="5"/>
    </row>
    <row r="183" spans="2:2" x14ac:dyDescent="0.2">
      <c r="B183" s="5"/>
    </row>
    <row r="184" spans="2:2" x14ac:dyDescent="0.2">
      <c r="B184" s="5"/>
    </row>
    <row r="185" spans="2:2" x14ac:dyDescent="0.2">
      <c r="B185" s="5"/>
    </row>
    <row r="186" spans="2:2" x14ac:dyDescent="0.2">
      <c r="B186" s="5"/>
    </row>
    <row r="187" spans="2:2" x14ac:dyDescent="0.2">
      <c r="B187" s="5"/>
    </row>
    <row r="188" spans="2:2" x14ac:dyDescent="0.2">
      <c r="B188" s="5"/>
    </row>
    <row r="189" spans="2:2" x14ac:dyDescent="0.2">
      <c r="B189" s="5"/>
    </row>
    <row r="190" spans="2:2" x14ac:dyDescent="0.2">
      <c r="B190" s="5"/>
    </row>
  </sheetData>
  <pageMargins left="0.75" right="0.75" top="1" bottom="1" header="0.5" footer="0.5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15</vt:i4>
      </vt:variant>
    </vt:vector>
  </HeadingPairs>
  <TitlesOfParts>
    <vt:vector size="15" baseType="lpstr">
      <vt:lpstr>Kapitalwert+Annuität</vt:lpstr>
      <vt:lpstr>Kirchkoppel</vt:lpstr>
      <vt:lpstr>Kürbis+Knoblauch-Erlöse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Proto Type</dc:creator>
  <cp:lastModifiedBy>Anja</cp:lastModifiedBy>
  <dcterms:created xsi:type="dcterms:W3CDTF">2015-11-25T14:23:36Z</dcterms:created>
  <dcterms:modified xsi:type="dcterms:W3CDTF">2026-09-29T10:03:33Z</dcterms:modified>
</cp:coreProperties>
</file>